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5" windowHeight="8850" activeTab="1"/>
  </bookViews>
  <sheets>
    <sheet name="hosszú" sheetId="1" r:id="rId1"/>
    <sheet name="Rövid" sheetId="2" r:id="rId2"/>
    <sheet name="krit" sheetId="3" r:id="rId3"/>
  </sheets>
  <definedNames>
    <definedName name="kr">'krit'!$A$2:$B$16</definedName>
    <definedName name="_xlnm.Print_Area" localSheetId="0">'hosszú'!$A$1:$P$28</definedName>
    <definedName name="_xlnm.Print_Area" localSheetId="1">'Rövid'!$A$1:$P$63</definedName>
  </definedNames>
  <calcPr fullCalcOnLoad="1"/>
</workbook>
</file>

<file path=xl/sharedStrings.xml><?xml version="1.0" encoding="utf-8"?>
<sst xmlns="http://schemas.openxmlformats.org/spreadsheetml/2006/main" count="387" uniqueCount="195">
  <si>
    <t>Név</t>
  </si>
  <si>
    <t>Rajtszám</t>
  </si>
  <si>
    <t>Neme</t>
  </si>
  <si>
    <t>Szül. év</t>
  </si>
  <si>
    <t>Abszolút helyezés</t>
  </si>
  <si>
    <t>Idő 2.nap</t>
  </si>
  <si>
    <t>Idő 3.nap</t>
  </si>
  <si>
    <t>Helység</t>
  </si>
  <si>
    <t>Klub</t>
  </si>
  <si>
    <t>Korcsop.</t>
  </si>
  <si>
    <t>3 nap öszesítve</t>
  </si>
  <si>
    <t>70- 74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</si>
  <si>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</si>
  <si>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</si>
  <si>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</si>
  <si>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</si>
  <si>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</si>
  <si>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</si>
  <si>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</si>
  <si>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</si>
  <si>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</si>
  <si>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</si>
  <si>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16-19</t>
  </si>
  <si>
    <t>15 évesig</t>
  </si>
  <si>
    <t>2 nap öszesítve</t>
  </si>
  <si>
    <t>2. Nap korcsop. Hely</t>
  </si>
  <si>
    <t>3. Nap Korcsop. Hely</t>
  </si>
  <si>
    <t>idő 1. Nap</t>
  </si>
  <si>
    <t>1. Nap Korcsop. Hely</t>
  </si>
  <si>
    <t>n</t>
  </si>
  <si>
    <t>Tatabánya</t>
  </si>
  <si>
    <t>Sprint</t>
  </si>
  <si>
    <t>Tata</t>
  </si>
  <si>
    <t>Nagymegyer</t>
  </si>
  <si>
    <t>Lamatsch János</t>
  </si>
  <si>
    <t>f</t>
  </si>
  <si>
    <t>Budapest</t>
  </si>
  <si>
    <t>Futapest</t>
  </si>
  <si>
    <t>Smid Márta</t>
  </si>
  <si>
    <t>BKV előre SC</t>
  </si>
  <si>
    <t>Kenyér Imre</t>
  </si>
  <si>
    <t>Nagyoroszi</t>
  </si>
  <si>
    <t>Lencsés Éva</t>
  </si>
  <si>
    <t>Gellért József</t>
  </si>
  <si>
    <t>Molnár László</t>
  </si>
  <si>
    <t>Tinnye</t>
  </si>
  <si>
    <t>Richter Ferenc</t>
  </si>
  <si>
    <t>Heringh Veronika</t>
  </si>
  <si>
    <t>Kopecsni Roland</t>
  </si>
  <si>
    <t>Dunaszerdahely</t>
  </si>
  <si>
    <t>Kapitány László</t>
  </si>
  <si>
    <t>KEFE</t>
  </si>
  <si>
    <t>Tarján</t>
  </si>
  <si>
    <t>TTT-HSE</t>
  </si>
  <si>
    <t>Nemcsics Ákos</t>
  </si>
  <si>
    <t>Dombay Gábor</t>
  </si>
  <si>
    <t>Komárom</t>
  </si>
  <si>
    <t>Ötvös Ferenc</t>
  </si>
  <si>
    <t>Tumpek Sándor</t>
  </si>
  <si>
    <t>Gyömrő</t>
  </si>
  <si>
    <t>Pásztor Antal</t>
  </si>
  <si>
    <t>Demjén József</t>
  </si>
  <si>
    <t>Horváth Sándor</t>
  </si>
  <si>
    <t>Vajas Roland</t>
  </si>
  <si>
    <t>Bíró Károly</t>
  </si>
  <si>
    <t>Győr</t>
  </si>
  <si>
    <t>Miskolc</t>
  </si>
  <si>
    <t>Jakab Erzsébet</t>
  </si>
  <si>
    <t>Nike Futóklub</t>
  </si>
  <si>
    <t>Reith Ildikó</t>
  </si>
  <si>
    <t>Kefe</t>
  </si>
  <si>
    <t>Bíró Attila</t>
  </si>
  <si>
    <t>Csallóközi Marathon Club</t>
  </si>
  <si>
    <t>K</t>
  </si>
  <si>
    <t>Vígh Péter</t>
  </si>
  <si>
    <t>Pető István</t>
  </si>
  <si>
    <t>Várpalota</t>
  </si>
  <si>
    <t>Tanácsné Gabi</t>
  </si>
  <si>
    <t>Frank Tibor</t>
  </si>
  <si>
    <t>Bajcsi Sándor</t>
  </si>
  <si>
    <t>Üröm</t>
  </si>
  <si>
    <t>Besenyei József</t>
  </si>
  <si>
    <t>Pétfürdő</t>
  </si>
  <si>
    <t>Ladányi Róbert</t>
  </si>
  <si>
    <t>Óbudai futókör</t>
  </si>
  <si>
    <t>Pék Imre</t>
  </si>
  <si>
    <t>Kisfalud</t>
  </si>
  <si>
    <t>Sárvári Kinizsi SE</t>
  </si>
  <si>
    <t>Dr. Rózsa Attila</t>
  </si>
  <si>
    <t>Kaszáló</t>
  </si>
  <si>
    <t>Gellért Éva</t>
  </si>
  <si>
    <t>Eiserle Judit</t>
  </si>
  <si>
    <t>Szendrei Zsolt</t>
  </si>
  <si>
    <t>Kovács Barnabás</t>
  </si>
  <si>
    <t>Palotai Gábor</t>
  </si>
  <si>
    <t>OTP futókör</t>
  </si>
  <si>
    <t>Perepatics Mária</t>
  </si>
  <si>
    <t>Óbudai Futókör</t>
  </si>
  <si>
    <t>Játékos Pál</t>
  </si>
  <si>
    <t>Somogyi Barnabás</t>
  </si>
  <si>
    <t>Part Dávid</t>
  </si>
  <si>
    <t>Dobi Zsigmond</t>
  </si>
  <si>
    <t>Bozó Pál</t>
  </si>
  <si>
    <t>Erdőkertes</t>
  </si>
  <si>
    <t>Oroszlány</t>
  </si>
  <si>
    <t>3 Nap Összesített Korcsop. Hely</t>
  </si>
  <si>
    <t>Schüller Róbert</t>
  </si>
  <si>
    <t>75 Felett</t>
  </si>
  <si>
    <t>év</t>
  </si>
  <si>
    <t>László Erzsébet</t>
  </si>
  <si>
    <t>Magyar Krisztina</t>
  </si>
  <si>
    <t>Ladányi Róbertné</t>
  </si>
  <si>
    <t>Horváth János</t>
  </si>
  <si>
    <t>Kovalik Sándorné</t>
  </si>
  <si>
    <t>Farkas Sándor</t>
  </si>
  <si>
    <t>Cegléd</t>
  </si>
  <si>
    <t>Honvéd Rákóczi SE</t>
  </si>
  <si>
    <t>Balogh Ádám</t>
  </si>
  <si>
    <t>BKV előre</t>
  </si>
  <si>
    <t>Futa Pét TE</t>
  </si>
  <si>
    <t>Albertirsa</t>
  </si>
  <si>
    <t>Tigyi László</t>
  </si>
  <si>
    <t>Nudlik SE</t>
  </si>
  <si>
    <t>Láposi Gyula</t>
  </si>
  <si>
    <t>Debrecen</t>
  </si>
  <si>
    <t>DRSE</t>
  </si>
  <si>
    <t>Lajkó Csaba</t>
  </si>
  <si>
    <t>Szf.vár</t>
  </si>
  <si>
    <t>Rexfoutana</t>
  </si>
  <si>
    <t>Szűcs Rajmund</t>
  </si>
  <si>
    <t>Diac</t>
  </si>
  <si>
    <t>Unix</t>
  </si>
  <si>
    <t>Pile SE</t>
  </si>
  <si>
    <t>Vajda Gábor</t>
  </si>
  <si>
    <t>Kaposvár</t>
  </si>
  <si>
    <t>Csallóköz kürt</t>
  </si>
  <si>
    <t>Markót András</t>
  </si>
  <si>
    <t>Környe</t>
  </si>
  <si>
    <t>Ifj Markót András</t>
  </si>
  <si>
    <t>Ferenczi Ábel</t>
  </si>
  <si>
    <t>Sipőcz Gábor</t>
  </si>
  <si>
    <t>Nemcsics Gyöngyi</t>
  </si>
  <si>
    <t>Joó Imola</t>
  </si>
  <si>
    <t>FutaPét</t>
  </si>
  <si>
    <t>Pokó Andrea</t>
  </si>
  <si>
    <t>Nowasport</t>
  </si>
  <si>
    <t>Juhász Sándor</t>
  </si>
  <si>
    <t>Lábatlan</t>
  </si>
  <si>
    <t>Majgut Anna</t>
  </si>
  <si>
    <t>Toma Beáta</t>
  </si>
  <si>
    <t>Vitalitás SE</t>
  </si>
  <si>
    <t>Sirokai Józsefné</t>
  </si>
  <si>
    <t>Tiszaújváros</t>
  </si>
  <si>
    <t>Czékmány Péter</t>
  </si>
  <si>
    <t>Kecskéd</t>
  </si>
  <si>
    <t>Varga Sándor</t>
  </si>
  <si>
    <t>Eger</t>
  </si>
  <si>
    <t>Balogh Valéria</t>
  </si>
  <si>
    <t>Hovodzák Péter</t>
  </si>
  <si>
    <t>Gödöllő</t>
  </si>
  <si>
    <t>Dr Mikolasek Sándor</t>
  </si>
  <si>
    <t xml:space="preserve">Komárom </t>
  </si>
  <si>
    <t>Lakházi Tamás</t>
  </si>
  <si>
    <t>Markót Tamás</t>
  </si>
  <si>
    <t>MAC-NS</t>
  </si>
  <si>
    <t>Farkas István</t>
  </si>
  <si>
    <t>Szilágyi György</t>
  </si>
  <si>
    <t>Sávoly Tamás</t>
  </si>
  <si>
    <t>Nagy Miklós</t>
  </si>
  <si>
    <t>Fót</t>
  </si>
  <si>
    <t>Aktivitás SE</t>
  </si>
  <si>
    <t>Púcúttnyúl SE</t>
  </si>
  <si>
    <t>BÜK</t>
  </si>
  <si>
    <t>Labossa Lajos</t>
  </si>
  <si>
    <t>Dr. Takács Piroska</t>
  </si>
  <si>
    <t>Héreg</t>
  </si>
  <si>
    <t>Langschadl József</t>
  </si>
  <si>
    <t>Recsák Tibor</t>
  </si>
  <si>
    <t>Tardos</t>
  </si>
  <si>
    <t>Dr. Kovalik Rita</t>
  </si>
  <si>
    <t>Csicsai Frigyes</t>
  </si>
  <si>
    <t>Tánczos Rita</t>
  </si>
  <si>
    <t>Mészáros János</t>
  </si>
  <si>
    <t>Koncsik Ibolya</t>
  </si>
  <si>
    <t>gy</t>
  </si>
  <si>
    <t>Demény Csaba</t>
  </si>
  <si>
    <t>Mátiné Varjú Edit</t>
  </si>
  <si>
    <t>Kefe 140</t>
  </si>
  <si>
    <t>Külföldi</t>
  </si>
  <si>
    <t>Gyalogló</t>
  </si>
  <si>
    <t>Összesített Korcsop. Hely</t>
  </si>
  <si>
    <t>Nem</t>
  </si>
  <si>
    <t>1. Nap Korcs. hely</t>
  </si>
  <si>
    <t>2. Nap korcs. Hely</t>
  </si>
  <si>
    <t>3. Nap Korcs. Hely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</si>
</sst>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G46" sqref="G46"/>
    </sheetView>
  </sheetViews>
  <sheetFormatPr defaultColWidth="9.140625" defaultRowHeight="12.75"/>
  <cols>
    <col min="1" max="1" width="10.57421875" style="3" customWidth="1"/>
    <col min="2" max="2" width="15.28125" style="0" bestFit="1" customWidth="1"/>
    <col min="3" max="5" width="9.140625" style="3" customWidth="1"/>
    <col min="6" max="6" width="10.28125" style="3" customWidth="1"/>
    <col min="7" max="7" width="14.421875" style="0" bestFit="1" customWidth="1"/>
    <col min="8" max="9" width="10.28125" style="3" customWidth="1"/>
    <col min="10" max="10" width="12.421875" style="3" bestFit="1" customWidth="1"/>
    <col min="11" max="12" width="12.421875" style="3" customWidth="1"/>
    <col min="13" max="13" width="12.421875" style="3" bestFit="1" customWidth="1"/>
    <col min="14" max="14" width="8.7109375" style="3" bestFit="1" customWidth="1"/>
    <col min="15" max="15" width="8.7109375" style="3" customWidth="1"/>
    <col min="16" max="16" width="12.421875" style="3" customWidth="1"/>
    <col min="17" max="17" width="25.57421875" style="0" bestFit="1" customWidth="1"/>
  </cols>
  <sheetData>
    <row r="1" spans="1:17" ht="51">
      <c r="A1" s="1" t="s">
        <v>4</v>
      </c>
      <c r="B1" s="2" t="s">
        <v>0</v>
      </c>
      <c r="C1" s="2" t="s">
        <v>1</v>
      </c>
      <c r="D1" s="2" t="s">
        <v>3</v>
      </c>
      <c r="E1" s="2" t="s">
        <v>2</v>
      </c>
      <c r="F1" s="2" t="s">
        <v>9</v>
      </c>
      <c r="G1" s="2" t="s">
        <v>7</v>
      </c>
      <c r="H1" s="2" t="s">
        <v>27</v>
      </c>
      <c r="I1" s="1" t="s">
        <v>28</v>
      </c>
      <c r="J1" s="2" t="s">
        <v>5</v>
      </c>
      <c r="K1" s="1" t="s">
        <v>24</v>
      </c>
      <c r="L1" s="1" t="s">
        <v>25</v>
      </c>
      <c r="M1" s="2" t="s">
        <v>6</v>
      </c>
      <c r="N1" s="1" t="s">
        <v>10</v>
      </c>
      <c r="O1" s="1" t="s">
        <v>26</v>
      </c>
      <c r="P1" s="1" t="s">
        <v>105</v>
      </c>
      <c r="Q1" s="2" t="s">
        <v>8</v>
      </c>
    </row>
    <row r="2" spans="1:17" ht="12.75">
      <c r="A2" s="3">
        <v>1</v>
      </c>
      <c r="B2" t="s">
        <v>129</v>
      </c>
      <c r="C2" s="3">
        <v>2</v>
      </c>
      <c r="D2" s="3">
        <v>1974</v>
      </c>
      <c r="E2" s="3" t="s">
        <v>35</v>
      </c>
      <c r="F2" s="3" t="str">
        <f aca="true" t="shared" si="0" ref="F2:F28">VLOOKUP(D2,kr,2)</f>
        <v>35-39</v>
      </c>
      <c r="G2" t="s">
        <v>66</v>
      </c>
      <c r="H2" s="3">
        <v>129.49</v>
      </c>
      <c r="I2" s="3">
        <v>1</v>
      </c>
      <c r="J2" s="3">
        <v>178.44</v>
      </c>
      <c r="K2" s="3">
        <f aca="true" t="shared" si="1" ref="K2:K28">IF(H2&gt;0,IF(J2&gt;0,H2+J2,"-"),"-")</f>
        <v>307.93</v>
      </c>
      <c r="L2" s="3">
        <v>1</v>
      </c>
      <c r="M2" s="3">
        <v>75.19</v>
      </c>
      <c r="N2" s="3">
        <f aca="true" t="shared" si="2" ref="N2:N28">IF(H2&gt;0,IF(J2&gt;0,IF(M2&gt;0,H2+J2+M2,"-"),"-"),"-")</f>
        <v>383.12</v>
      </c>
      <c r="O2" s="3">
        <v>1</v>
      </c>
      <c r="P2" s="3">
        <v>1</v>
      </c>
      <c r="Q2" t="s">
        <v>130</v>
      </c>
    </row>
    <row r="3" spans="1:17" ht="12.75">
      <c r="A3" s="3">
        <v>2</v>
      </c>
      <c r="B3" t="s">
        <v>75</v>
      </c>
      <c r="C3" s="3">
        <v>1</v>
      </c>
      <c r="D3" s="3">
        <v>1967</v>
      </c>
      <c r="E3" s="3" t="s">
        <v>35</v>
      </c>
      <c r="F3" s="3" t="str">
        <f t="shared" si="0"/>
        <v>40-44</v>
      </c>
      <c r="G3" t="s">
        <v>76</v>
      </c>
      <c r="H3" s="3">
        <v>134.21</v>
      </c>
      <c r="I3" s="3">
        <v>1</v>
      </c>
      <c r="J3" s="3">
        <v>192.45</v>
      </c>
      <c r="K3" s="3">
        <f t="shared" si="1"/>
        <v>326.65999999999997</v>
      </c>
      <c r="L3" s="3">
        <v>1</v>
      </c>
      <c r="M3" s="3">
        <v>76.56</v>
      </c>
      <c r="N3" s="3">
        <f t="shared" si="2"/>
        <v>403.21999999999997</v>
      </c>
      <c r="O3" s="3">
        <v>1</v>
      </c>
      <c r="P3" s="3">
        <v>1</v>
      </c>
      <c r="Q3" t="s">
        <v>131</v>
      </c>
    </row>
    <row r="4" spans="1:17" ht="12.75">
      <c r="A4" s="3">
        <v>3</v>
      </c>
      <c r="B4" t="s">
        <v>114</v>
      </c>
      <c r="C4" s="3">
        <v>1974</v>
      </c>
      <c r="D4" s="3">
        <v>1974</v>
      </c>
      <c r="E4" s="3" t="s">
        <v>35</v>
      </c>
      <c r="F4" s="3" t="str">
        <f t="shared" si="0"/>
        <v>35-39</v>
      </c>
      <c r="G4" t="s">
        <v>115</v>
      </c>
      <c r="H4" s="3">
        <v>144.46</v>
      </c>
      <c r="I4" s="3">
        <v>2</v>
      </c>
      <c r="J4" s="3">
        <v>197.49</v>
      </c>
      <c r="K4" s="3">
        <f t="shared" si="1"/>
        <v>341.95000000000005</v>
      </c>
      <c r="L4" s="3">
        <v>3</v>
      </c>
      <c r="M4" s="3">
        <v>78.46</v>
      </c>
      <c r="N4" s="3">
        <f t="shared" si="2"/>
        <v>420.41</v>
      </c>
      <c r="O4" s="3">
        <v>3</v>
      </c>
      <c r="P4" s="3">
        <v>2</v>
      </c>
      <c r="Q4" t="s">
        <v>116</v>
      </c>
    </row>
    <row r="5" spans="1:17" ht="12.75">
      <c r="A5" s="3">
        <v>4</v>
      </c>
      <c r="B5" t="s">
        <v>101</v>
      </c>
      <c r="C5" s="3">
        <v>142</v>
      </c>
      <c r="D5" s="3">
        <v>1974</v>
      </c>
      <c r="E5" s="3" t="s">
        <v>35</v>
      </c>
      <c r="F5" s="3" t="str">
        <f t="shared" si="0"/>
        <v>35-39</v>
      </c>
      <c r="G5" t="s">
        <v>56</v>
      </c>
      <c r="H5" s="3">
        <v>147.3</v>
      </c>
      <c r="I5" s="3">
        <v>3</v>
      </c>
      <c r="J5" s="3">
        <v>196.59</v>
      </c>
      <c r="K5" s="3">
        <f t="shared" si="1"/>
        <v>343.89</v>
      </c>
      <c r="L5" s="3">
        <v>2</v>
      </c>
      <c r="M5" s="3">
        <v>78.34</v>
      </c>
      <c r="N5" s="3">
        <f t="shared" si="2"/>
        <v>422.23</v>
      </c>
      <c r="O5" s="3">
        <v>2</v>
      </c>
      <c r="P5" s="3">
        <v>3</v>
      </c>
      <c r="Q5" t="s">
        <v>70</v>
      </c>
    </row>
    <row r="6" spans="1:16" ht="12.75">
      <c r="A6" s="3">
        <v>5</v>
      </c>
      <c r="B6" t="s">
        <v>139</v>
      </c>
      <c r="C6" s="3">
        <v>144</v>
      </c>
      <c r="D6" s="3">
        <v>1976</v>
      </c>
      <c r="E6" s="3" t="s">
        <v>35</v>
      </c>
      <c r="F6" s="3" t="str">
        <f t="shared" si="0"/>
        <v>30-34</v>
      </c>
      <c r="G6" t="s">
        <v>52</v>
      </c>
      <c r="H6" s="3">
        <v>141.47</v>
      </c>
      <c r="I6" s="3">
        <v>1</v>
      </c>
      <c r="J6" s="3">
        <v>212.26</v>
      </c>
      <c r="K6" s="3">
        <f t="shared" si="1"/>
        <v>353.73</v>
      </c>
      <c r="L6" s="3">
        <v>1</v>
      </c>
      <c r="M6" s="3">
        <v>82.1</v>
      </c>
      <c r="N6" s="3">
        <f t="shared" si="2"/>
        <v>435.83000000000004</v>
      </c>
      <c r="O6" s="3">
        <v>1</v>
      </c>
      <c r="P6" s="3">
        <v>1</v>
      </c>
    </row>
    <row r="7" spans="1:17" ht="12.75">
      <c r="A7" s="3">
        <v>6</v>
      </c>
      <c r="B7" t="s">
        <v>79</v>
      </c>
      <c r="C7" s="3">
        <v>1956</v>
      </c>
      <c r="D7" s="3">
        <v>1956</v>
      </c>
      <c r="E7" s="3" t="s">
        <v>35</v>
      </c>
      <c r="F7" s="3" t="str">
        <f t="shared" si="0"/>
        <v>50-54</v>
      </c>
      <c r="G7" t="s">
        <v>80</v>
      </c>
      <c r="H7" s="3">
        <v>148.56</v>
      </c>
      <c r="I7" s="3">
        <v>1</v>
      </c>
      <c r="J7" s="3">
        <v>206.11</v>
      </c>
      <c r="K7" s="3">
        <f t="shared" si="1"/>
        <v>354.67</v>
      </c>
      <c r="L7" s="3">
        <v>1</v>
      </c>
      <c r="M7" s="3">
        <v>85.29</v>
      </c>
      <c r="N7" s="3">
        <f t="shared" si="2"/>
        <v>439.96000000000004</v>
      </c>
      <c r="O7" s="3">
        <v>1</v>
      </c>
      <c r="P7" s="3">
        <v>1</v>
      </c>
      <c r="Q7" t="s">
        <v>84</v>
      </c>
    </row>
    <row r="8" spans="1:17" ht="12.75">
      <c r="A8" s="3">
        <v>7</v>
      </c>
      <c r="B8" t="s">
        <v>83</v>
      </c>
      <c r="C8" s="3">
        <v>1954</v>
      </c>
      <c r="D8" s="3">
        <v>1954</v>
      </c>
      <c r="E8" s="3" t="s">
        <v>35</v>
      </c>
      <c r="F8" s="3" t="str">
        <f t="shared" si="0"/>
        <v>55-59</v>
      </c>
      <c r="G8" t="s">
        <v>36</v>
      </c>
      <c r="H8" s="3">
        <v>153.28</v>
      </c>
      <c r="I8" s="3">
        <v>1</v>
      </c>
      <c r="J8" s="3">
        <v>227.49</v>
      </c>
      <c r="K8" s="3">
        <f t="shared" si="1"/>
        <v>380.77</v>
      </c>
      <c r="L8" s="3">
        <v>1</v>
      </c>
      <c r="M8" s="3">
        <v>88.36</v>
      </c>
      <c r="N8" s="3">
        <f t="shared" si="2"/>
        <v>469.13</v>
      </c>
      <c r="O8" s="3">
        <v>1</v>
      </c>
      <c r="P8" s="3">
        <v>1</v>
      </c>
      <c r="Q8" t="s">
        <v>97</v>
      </c>
    </row>
    <row r="9" spans="1:17" ht="12.75">
      <c r="A9" s="3">
        <v>8</v>
      </c>
      <c r="B9" t="s">
        <v>81</v>
      </c>
      <c r="C9" s="3">
        <v>1969</v>
      </c>
      <c r="D9" s="3">
        <v>1969</v>
      </c>
      <c r="E9" s="3" t="s">
        <v>35</v>
      </c>
      <c r="F9" s="3" t="str">
        <f t="shared" si="0"/>
        <v>40-44</v>
      </c>
      <c r="G9" t="s">
        <v>82</v>
      </c>
      <c r="H9" s="3">
        <v>153.59</v>
      </c>
      <c r="I9" s="3">
        <v>2</v>
      </c>
      <c r="J9" s="3">
        <v>229.14</v>
      </c>
      <c r="K9" s="3">
        <f t="shared" si="1"/>
        <v>382.73</v>
      </c>
      <c r="L9" s="3">
        <v>3</v>
      </c>
      <c r="M9" s="3">
        <v>91.09</v>
      </c>
      <c r="N9" s="3">
        <f t="shared" si="2"/>
        <v>473.82000000000005</v>
      </c>
      <c r="O9" s="3">
        <v>2</v>
      </c>
      <c r="P9" s="3">
        <v>2</v>
      </c>
      <c r="Q9" t="s">
        <v>119</v>
      </c>
    </row>
    <row r="10" spans="1:17" ht="12.75">
      <c r="A10" s="3">
        <v>9</v>
      </c>
      <c r="B10" t="s">
        <v>85</v>
      </c>
      <c r="C10" s="3">
        <v>1957</v>
      </c>
      <c r="D10" s="3">
        <v>1957</v>
      </c>
      <c r="E10" s="3" t="s">
        <v>35</v>
      </c>
      <c r="F10" s="3" t="str">
        <f t="shared" si="0"/>
        <v>50-54</v>
      </c>
      <c r="G10" t="s">
        <v>86</v>
      </c>
      <c r="H10" s="3">
        <v>164.34</v>
      </c>
      <c r="I10" s="3">
        <v>2</v>
      </c>
      <c r="J10" s="3">
        <v>238.51</v>
      </c>
      <c r="K10" s="3">
        <f t="shared" si="1"/>
        <v>402.85</v>
      </c>
      <c r="L10" s="3">
        <v>3</v>
      </c>
      <c r="M10" s="3">
        <v>95.58</v>
      </c>
      <c r="N10" s="3">
        <f t="shared" si="2"/>
        <v>498.43</v>
      </c>
      <c r="O10" s="3">
        <v>2</v>
      </c>
      <c r="P10" s="3">
        <v>2</v>
      </c>
      <c r="Q10" t="s">
        <v>87</v>
      </c>
    </row>
    <row r="11" spans="1:18" ht="12.75">
      <c r="A11" s="3">
        <v>10</v>
      </c>
      <c r="B11" t="s">
        <v>47</v>
      </c>
      <c r="C11" s="3">
        <v>31</v>
      </c>
      <c r="D11" s="3">
        <v>1978</v>
      </c>
      <c r="E11" s="3" t="s">
        <v>29</v>
      </c>
      <c r="F11" s="3" t="str">
        <f t="shared" si="0"/>
        <v>30-34</v>
      </c>
      <c r="G11" t="s">
        <v>135</v>
      </c>
      <c r="H11" s="3">
        <v>171.21</v>
      </c>
      <c r="I11" s="3">
        <v>1</v>
      </c>
      <c r="J11" s="3">
        <v>232.36</v>
      </c>
      <c r="K11" s="3">
        <f t="shared" si="1"/>
        <v>403.57000000000005</v>
      </c>
      <c r="L11" s="3">
        <v>1</v>
      </c>
      <c r="M11" s="3">
        <v>96.31</v>
      </c>
      <c r="N11" s="3">
        <f t="shared" si="2"/>
        <v>499.88000000000005</v>
      </c>
      <c r="O11" s="3">
        <v>1</v>
      </c>
      <c r="P11" s="3">
        <v>1</v>
      </c>
      <c r="Q11" t="s">
        <v>72</v>
      </c>
      <c r="R11" t="s">
        <v>73</v>
      </c>
    </row>
    <row r="12" spans="1:16" ht="12.75">
      <c r="A12" s="3">
        <v>11</v>
      </c>
      <c r="B12" t="s">
        <v>136</v>
      </c>
      <c r="C12" s="3">
        <v>53</v>
      </c>
      <c r="D12" s="3">
        <v>1953</v>
      </c>
      <c r="E12" s="3" t="s">
        <v>35</v>
      </c>
      <c r="F12" s="3" t="str">
        <f t="shared" si="0"/>
        <v>55-59</v>
      </c>
      <c r="G12" t="s">
        <v>137</v>
      </c>
      <c r="H12" s="3">
        <v>167.58</v>
      </c>
      <c r="I12" s="3">
        <v>2</v>
      </c>
      <c r="J12" s="3">
        <v>246</v>
      </c>
      <c r="K12" s="3">
        <f t="shared" si="1"/>
        <v>413.58000000000004</v>
      </c>
      <c r="L12" s="3">
        <v>2</v>
      </c>
      <c r="M12" s="3">
        <v>94.29</v>
      </c>
      <c r="N12" s="3">
        <f t="shared" si="2"/>
        <v>507.87000000000006</v>
      </c>
      <c r="O12" s="3">
        <v>2</v>
      </c>
      <c r="P12" s="3">
        <v>2</v>
      </c>
    </row>
    <row r="13" spans="1:17" ht="12.75">
      <c r="A13" s="3">
        <v>12</v>
      </c>
      <c r="B13" t="s">
        <v>78</v>
      </c>
      <c r="C13" s="3">
        <v>1949</v>
      </c>
      <c r="D13" s="3">
        <v>1949</v>
      </c>
      <c r="E13" s="3" t="s">
        <v>35</v>
      </c>
      <c r="F13" s="3" t="str">
        <f t="shared" si="0"/>
        <v>60-64</v>
      </c>
      <c r="G13" t="s">
        <v>36</v>
      </c>
      <c r="H13" s="3">
        <v>169.24</v>
      </c>
      <c r="I13" s="3">
        <v>1</v>
      </c>
      <c r="J13" s="3">
        <v>254.17</v>
      </c>
      <c r="K13" s="3">
        <f t="shared" si="1"/>
        <v>423.40999999999997</v>
      </c>
      <c r="L13" s="3">
        <v>1</v>
      </c>
      <c r="M13" s="3">
        <v>94.52</v>
      </c>
      <c r="N13" s="3">
        <f t="shared" si="2"/>
        <v>517.93</v>
      </c>
      <c r="O13" s="3">
        <v>1</v>
      </c>
      <c r="P13" s="3">
        <v>1</v>
      </c>
      <c r="Q13" t="s">
        <v>132</v>
      </c>
    </row>
    <row r="14" spans="1:16" ht="12.75">
      <c r="A14" s="3">
        <v>13</v>
      </c>
      <c r="B14" t="s">
        <v>138</v>
      </c>
      <c r="C14" s="3">
        <v>79</v>
      </c>
      <c r="D14" s="3">
        <v>1979</v>
      </c>
      <c r="E14" s="3" t="s">
        <v>35</v>
      </c>
      <c r="F14" s="3" t="str">
        <f t="shared" si="0"/>
        <v>30-34</v>
      </c>
      <c r="G14" t="s">
        <v>137</v>
      </c>
      <c r="H14" s="3">
        <v>178.08</v>
      </c>
      <c r="I14" s="3">
        <v>2</v>
      </c>
      <c r="J14" s="3">
        <v>262.12</v>
      </c>
      <c r="K14" s="3">
        <f t="shared" si="1"/>
        <v>440.20000000000005</v>
      </c>
      <c r="L14" s="3">
        <v>2</v>
      </c>
      <c r="M14" s="3">
        <v>98.48</v>
      </c>
      <c r="N14" s="3">
        <f t="shared" si="2"/>
        <v>538.6800000000001</v>
      </c>
      <c r="O14" s="3">
        <v>2</v>
      </c>
      <c r="P14" s="3">
        <v>1</v>
      </c>
    </row>
    <row r="15" spans="1:16" ht="12.75">
      <c r="A15" s="3">
        <v>14</v>
      </c>
      <c r="B15" t="s">
        <v>140</v>
      </c>
      <c r="C15" s="3">
        <v>44</v>
      </c>
      <c r="D15" s="3">
        <v>1965</v>
      </c>
      <c r="E15" s="3" t="s">
        <v>35</v>
      </c>
      <c r="F15" s="3" t="str">
        <f t="shared" si="0"/>
        <v>40-44</v>
      </c>
      <c r="G15" t="s">
        <v>36</v>
      </c>
      <c r="H15" s="3">
        <v>179.2</v>
      </c>
      <c r="I15" s="3">
        <v>3</v>
      </c>
      <c r="J15" s="3">
        <v>265.14</v>
      </c>
      <c r="K15" s="3">
        <f t="shared" si="1"/>
        <v>444.34</v>
      </c>
      <c r="L15" s="3">
        <v>4</v>
      </c>
      <c r="M15" s="3">
        <v>102.22</v>
      </c>
      <c r="N15" s="3">
        <f t="shared" si="2"/>
        <v>546.56</v>
      </c>
      <c r="O15" s="3">
        <v>3</v>
      </c>
      <c r="P15" s="3">
        <v>3</v>
      </c>
    </row>
    <row r="16" spans="1:16" ht="12.75">
      <c r="A16" s="3">
        <v>15</v>
      </c>
      <c r="B16" t="s">
        <v>133</v>
      </c>
      <c r="C16" s="3">
        <v>133</v>
      </c>
      <c r="D16" s="3">
        <v>1974</v>
      </c>
      <c r="E16" s="3" t="s">
        <v>35</v>
      </c>
      <c r="F16" s="3" t="str">
        <f t="shared" si="0"/>
        <v>35-39</v>
      </c>
      <c r="G16" t="s">
        <v>134</v>
      </c>
      <c r="H16" s="3">
        <v>186.18</v>
      </c>
      <c r="I16" s="3">
        <v>4</v>
      </c>
      <c r="J16" s="3">
        <v>266.38</v>
      </c>
      <c r="K16" s="3">
        <f t="shared" si="1"/>
        <v>452.56</v>
      </c>
      <c r="L16" s="3">
        <v>4</v>
      </c>
      <c r="M16" s="3">
        <v>104.18</v>
      </c>
      <c r="N16" s="3">
        <f t="shared" si="2"/>
        <v>556.74</v>
      </c>
      <c r="O16" s="3">
        <v>4</v>
      </c>
      <c r="P16" s="3">
        <v>4</v>
      </c>
    </row>
    <row r="17" spans="1:17" ht="12.75">
      <c r="A17" s="3">
        <v>16</v>
      </c>
      <c r="B17" t="s">
        <v>149</v>
      </c>
      <c r="C17" s="3">
        <v>64</v>
      </c>
      <c r="D17" s="3">
        <v>1964</v>
      </c>
      <c r="E17" s="3" t="s">
        <v>29</v>
      </c>
      <c r="F17" s="3" t="str">
        <f t="shared" si="0"/>
        <v>45-49</v>
      </c>
      <c r="G17" t="s">
        <v>36</v>
      </c>
      <c r="H17" s="3">
        <v>198.15</v>
      </c>
      <c r="I17" s="3">
        <v>1</v>
      </c>
      <c r="J17" s="3">
        <v>281.06</v>
      </c>
      <c r="K17" s="3">
        <f t="shared" si="1"/>
        <v>479.21000000000004</v>
      </c>
      <c r="L17" s="3">
        <v>1</v>
      </c>
      <c r="M17" s="3">
        <v>108.12</v>
      </c>
      <c r="N17" s="3">
        <f t="shared" si="2"/>
        <v>587.33</v>
      </c>
      <c r="O17" s="3">
        <v>1</v>
      </c>
      <c r="P17" s="3">
        <v>1</v>
      </c>
      <c r="Q17" t="s">
        <v>39</v>
      </c>
    </row>
    <row r="18" spans="1:17" ht="12.75">
      <c r="A18" s="3">
        <v>17</v>
      </c>
      <c r="B18" t="s">
        <v>123</v>
      </c>
      <c r="C18" s="3">
        <v>1951</v>
      </c>
      <c r="D18" s="3">
        <v>1951</v>
      </c>
      <c r="E18" s="3" t="s">
        <v>35</v>
      </c>
      <c r="F18" s="3" t="str">
        <f t="shared" si="0"/>
        <v>55-59</v>
      </c>
      <c r="G18" t="s">
        <v>124</v>
      </c>
      <c r="H18" s="3">
        <v>198.15</v>
      </c>
      <c r="I18" s="3">
        <v>3</v>
      </c>
      <c r="J18" s="3">
        <v>291.09</v>
      </c>
      <c r="K18" s="3">
        <f t="shared" si="1"/>
        <v>489.24</v>
      </c>
      <c r="L18" s="3">
        <v>3</v>
      </c>
      <c r="M18" s="3">
        <v>110.44</v>
      </c>
      <c r="N18" s="3">
        <f t="shared" si="2"/>
        <v>599.6800000000001</v>
      </c>
      <c r="O18" s="3">
        <v>3</v>
      </c>
      <c r="P18" s="3">
        <v>3</v>
      </c>
      <c r="Q18" t="s">
        <v>125</v>
      </c>
    </row>
    <row r="19" spans="1:17" ht="12.75">
      <c r="A19" s="3">
        <v>18</v>
      </c>
      <c r="B19" t="s">
        <v>102</v>
      </c>
      <c r="C19" s="3">
        <v>1939</v>
      </c>
      <c r="D19" s="3">
        <v>1939</v>
      </c>
      <c r="E19" s="3" t="s">
        <v>35</v>
      </c>
      <c r="F19" s="3" t="str">
        <f t="shared" si="0"/>
        <v>70- 74</v>
      </c>
      <c r="G19" t="s">
        <v>103</v>
      </c>
      <c r="H19" s="3">
        <v>212.27</v>
      </c>
      <c r="I19" s="3">
        <v>1</v>
      </c>
      <c r="J19" s="3">
        <v>279.03</v>
      </c>
      <c r="K19" s="3">
        <f t="shared" si="1"/>
        <v>491.29999999999995</v>
      </c>
      <c r="L19" s="3">
        <v>1</v>
      </c>
      <c r="M19" s="3">
        <v>109.21</v>
      </c>
      <c r="N19" s="3">
        <f t="shared" si="2"/>
        <v>600.51</v>
      </c>
      <c r="O19" s="3">
        <v>1</v>
      </c>
      <c r="P19" s="3">
        <v>1</v>
      </c>
      <c r="Q19" t="s">
        <v>31</v>
      </c>
    </row>
    <row r="20" spans="1:18" ht="12.75">
      <c r="A20" s="3">
        <v>19</v>
      </c>
      <c r="B20" t="s">
        <v>48</v>
      </c>
      <c r="C20" s="3">
        <v>1980</v>
      </c>
      <c r="D20" s="3">
        <v>1980</v>
      </c>
      <c r="E20" s="3" t="s">
        <v>35</v>
      </c>
      <c r="F20" s="3" t="str">
        <f t="shared" si="0"/>
        <v>25-29</v>
      </c>
      <c r="G20" t="s">
        <v>49</v>
      </c>
      <c r="H20" s="3">
        <v>178.56</v>
      </c>
      <c r="I20" s="3">
        <v>1</v>
      </c>
      <c r="J20" s="3">
        <v>321.24</v>
      </c>
      <c r="K20" s="3">
        <f t="shared" si="1"/>
        <v>499.8</v>
      </c>
      <c r="L20" s="3">
        <v>1</v>
      </c>
      <c r="M20" s="3">
        <v>131.54</v>
      </c>
      <c r="N20" s="3">
        <f t="shared" si="2"/>
        <v>631.34</v>
      </c>
      <c r="O20" s="3">
        <v>1</v>
      </c>
      <c r="P20" s="3">
        <v>1</v>
      </c>
      <c r="R20" t="s">
        <v>73</v>
      </c>
    </row>
    <row r="21" spans="1:17" ht="12.75">
      <c r="A21" s="3">
        <v>20</v>
      </c>
      <c r="B21" t="s">
        <v>121</v>
      </c>
      <c r="C21" s="3">
        <v>1960</v>
      </c>
      <c r="D21" s="3">
        <v>1960</v>
      </c>
      <c r="E21" s="3" t="s">
        <v>35</v>
      </c>
      <c r="F21" s="3" t="str">
        <f t="shared" si="0"/>
        <v>45-49</v>
      </c>
      <c r="G21" t="s">
        <v>36</v>
      </c>
      <c r="H21" s="3">
        <v>219.59</v>
      </c>
      <c r="I21" s="3">
        <v>1</v>
      </c>
      <c r="J21" s="3">
        <v>300.25</v>
      </c>
      <c r="K21" s="3">
        <f t="shared" si="1"/>
        <v>519.84</v>
      </c>
      <c r="L21" s="3">
        <v>1</v>
      </c>
      <c r="M21" s="3">
        <v>152.38</v>
      </c>
      <c r="N21" s="3">
        <f t="shared" si="2"/>
        <v>672.22</v>
      </c>
      <c r="O21" s="3">
        <v>1</v>
      </c>
      <c r="P21" s="3">
        <v>1</v>
      </c>
      <c r="Q21" t="s">
        <v>122</v>
      </c>
    </row>
    <row r="22" spans="1:17" ht="12.75">
      <c r="A22" s="3">
        <v>21</v>
      </c>
      <c r="B22" t="s">
        <v>74</v>
      </c>
      <c r="C22" s="3">
        <v>1950</v>
      </c>
      <c r="D22" s="3">
        <v>1950</v>
      </c>
      <c r="E22" s="3" t="s">
        <v>35</v>
      </c>
      <c r="F22" s="3" t="str">
        <f t="shared" si="0"/>
        <v>55-59</v>
      </c>
      <c r="G22" t="s">
        <v>120</v>
      </c>
      <c r="H22" s="3">
        <v>208.27</v>
      </c>
      <c r="I22" s="3">
        <v>4</v>
      </c>
      <c r="J22" s="3">
        <v>322.01</v>
      </c>
      <c r="K22" s="3">
        <f t="shared" si="1"/>
        <v>530.28</v>
      </c>
      <c r="L22" s="3">
        <v>4</v>
      </c>
      <c r="M22" s="3">
        <v>178.48</v>
      </c>
      <c r="N22" s="3">
        <f t="shared" si="2"/>
        <v>708.76</v>
      </c>
      <c r="O22" s="3">
        <v>4</v>
      </c>
      <c r="P22" s="3">
        <v>4</v>
      </c>
      <c r="Q22" t="s">
        <v>31</v>
      </c>
    </row>
    <row r="23" spans="1:17" ht="12.75">
      <c r="A23" s="3">
        <v>22</v>
      </c>
      <c r="B23" t="s">
        <v>77</v>
      </c>
      <c r="C23" s="3">
        <v>44</v>
      </c>
      <c r="D23" s="3">
        <v>1944</v>
      </c>
      <c r="E23" s="3" t="s">
        <v>29</v>
      </c>
      <c r="F23" s="3" t="str">
        <f t="shared" si="0"/>
        <v>65-69</v>
      </c>
      <c r="G23" t="s">
        <v>36</v>
      </c>
      <c r="H23" s="3">
        <v>328.08</v>
      </c>
      <c r="I23" s="3">
        <v>1</v>
      </c>
      <c r="J23" s="3">
        <v>339.03</v>
      </c>
      <c r="K23" s="3">
        <f t="shared" si="1"/>
        <v>667.1099999999999</v>
      </c>
      <c r="L23" s="3">
        <v>1</v>
      </c>
      <c r="M23" s="3">
        <v>178.48</v>
      </c>
      <c r="N23" s="3">
        <f t="shared" si="2"/>
        <v>845.5899999999999</v>
      </c>
      <c r="O23" s="3">
        <v>1</v>
      </c>
      <c r="P23" s="3">
        <v>1</v>
      </c>
      <c r="Q23" t="s">
        <v>118</v>
      </c>
    </row>
    <row r="24" spans="1:17" ht="12.75">
      <c r="A24" s="3">
        <v>23</v>
      </c>
      <c r="B24" t="s">
        <v>126</v>
      </c>
      <c r="C24" s="3">
        <v>131</v>
      </c>
      <c r="D24" s="3">
        <v>1966</v>
      </c>
      <c r="E24" s="3" t="s">
        <v>35</v>
      </c>
      <c r="F24" s="3" t="str">
        <f t="shared" si="0"/>
        <v>40-44</v>
      </c>
      <c r="G24" t="s">
        <v>127</v>
      </c>
      <c r="H24" s="3">
        <v>206.02</v>
      </c>
      <c r="I24" s="3">
        <v>4</v>
      </c>
      <c r="J24" s="3">
        <v>209.44</v>
      </c>
      <c r="K24" s="3">
        <f t="shared" si="1"/>
        <v>415.46000000000004</v>
      </c>
      <c r="L24" s="3">
        <v>2</v>
      </c>
      <c r="M24" s="3">
        <v>0</v>
      </c>
      <c r="N24" s="3" t="str">
        <f t="shared" si="2"/>
        <v>-</v>
      </c>
      <c r="Q24" t="s">
        <v>128</v>
      </c>
    </row>
    <row r="25" spans="2:17" ht="12.75">
      <c r="B25" t="s">
        <v>186</v>
      </c>
      <c r="C25" s="3">
        <v>132</v>
      </c>
      <c r="D25" s="3">
        <v>1971</v>
      </c>
      <c r="E25" s="3" t="s">
        <v>29</v>
      </c>
      <c r="F25" s="3" t="str">
        <f t="shared" si="0"/>
        <v>35-39</v>
      </c>
      <c r="G25" t="s">
        <v>127</v>
      </c>
      <c r="H25" s="3">
        <v>206.02</v>
      </c>
      <c r="I25" s="3">
        <v>1</v>
      </c>
      <c r="J25" s="3">
        <v>0</v>
      </c>
      <c r="K25" s="3" t="str">
        <f t="shared" si="1"/>
        <v>-</v>
      </c>
      <c r="M25" s="3">
        <v>0</v>
      </c>
      <c r="N25" s="3" t="str">
        <f t="shared" si="2"/>
        <v>-</v>
      </c>
      <c r="Q25" t="s">
        <v>128</v>
      </c>
    </row>
    <row r="26" spans="2:14" ht="12.75">
      <c r="B26" t="s">
        <v>54</v>
      </c>
      <c r="C26" s="3">
        <v>143</v>
      </c>
      <c r="D26" s="3">
        <v>1958</v>
      </c>
      <c r="E26" s="3" t="s">
        <v>35</v>
      </c>
      <c r="F26" s="3" t="str">
        <f t="shared" si="0"/>
        <v>50-54</v>
      </c>
      <c r="G26" t="s">
        <v>36</v>
      </c>
      <c r="H26" s="3">
        <v>208.15</v>
      </c>
      <c r="I26" s="3">
        <v>3</v>
      </c>
      <c r="J26" s="3">
        <v>218.1</v>
      </c>
      <c r="K26" s="3">
        <f t="shared" si="1"/>
        <v>426.25</v>
      </c>
      <c r="L26" s="3">
        <v>2</v>
      </c>
      <c r="M26" s="3">
        <v>0</v>
      </c>
      <c r="N26" s="3" t="str">
        <f t="shared" si="2"/>
        <v>-</v>
      </c>
    </row>
    <row r="27" spans="2:17" ht="12.75">
      <c r="B27" t="s">
        <v>117</v>
      </c>
      <c r="C27" s="3">
        <v>1979</v>
      </c>
      <c r="D27" s="3">
        <v>1979</v>
      </c>
      <c r="E27" s="3" t="s">
        <v>35</v>
      </c>
      <c r="F27" s="3" t="str">
        <f t="shared" si="0"/>
        <v>30-34</v>
      </c>
      <c r="G27" t="s">
        <v>36</v>
      </c>
      <c r="H27" s="3">
        <v>328.08</v>
      </c>
      <c r="I27" s="3">
        <v>3</v>
      </c>
      <c r="J27" s="3">
        <v>0</v>
      </c>
      <c r="K27" s="3" t="str">
        <f t="shared" si="1"/>
        <v>-</v>
      </c>
      <c r="M27" s="3">
        <v>0</v>
      </c>
      <c r="N27" s="3" t="str">
        <f t="shared" si="2"/>
        <v>-</v>
      </c>
      <c r="Q27" t="s">
        <v>118</v>
      </c>
    </row>
    <row r="28" spans="2:17" ht="12.75">
      <c r="B28" t="s">
        <v>55</v>
      </c>
      <c r="C28" s="3">
        <v>154</v>
      </c>
      <c r="D28" s="3">
        <v>1970</v>
      </c>
      <c r="E28" s="3" t="s">
        <v>35</v>
      </c>
      <c r="F28" s="3" t="str">
        <f t="shared" si="0"/>
        <v>35-39</v>
      </c>
      <c r="G28" t="s">
        <v>56</v>
      </c>
      <c r="H28" s="3">
        <v>202.42</v>
      </c>
      <c r="I28" s="3">
        <v>5</v>
      </c>
      <c r="J28" s="3">
        <v>0</v>
      </c>
      <c r="K28" s="3" t="str">
        <f t="shared" si="1"/>
        <v>-</v>
      </c>
      <c r="M28" s="3">
        <v>148.23</v>
      </c>
      <c r="N28" s="3" t="str">
        <f t="shared" si="2"/>
        <v>-</v>
      </c>
      <c r="O28" s="3">
        <v>5</v>
      </c>
      <c r="Q28" t="s">
        <v>187</v>
      </c>
    </row>
  </sheetData>
  <printOptions/>
  <pageMargins left="0.26" right="0.13" top="0.71" bottom="0.65" header="0.5" footer="0.5"/>
  <pageSetup horizontalDpi="300" verticalDpi="300" orientation="landscape" scale="72" r:id="rId1"/>
  <headerFooter alignWithMargins="0">
    <oddHeader>&amp;LHegyek királya&amp;R2009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O2" sqref="O2"/>
    </sheetView>
  </sheetViews>
  <sheetFormatPr defaultColWidth="9.140625" defaultRowHeight="12.75"/>
  <cols>
    <col min="1" max="1" width="6.421875" style="3" customWidth="1"/>
    <col min="2" max="2" width="17.8515625" style="0" customWidth="1"/>
    <col min="3" max="3" width="9.140625" style="3" customWidth="1"/>
    <col min="4" max="4" width="7.7109375" style="3" customWidth="1"/>
    <col min="5" max="5" width="4.00390625" style="3" customWidth="1"/>
    <col min="6" max="6" width="7.7109375" style="3" customWidth="1"/>
    <col min="7" max="7" width="13.7109375" style="0" customWidth="1"/>
    <col min="8" max="8" width="8.8515625" style="3" customWidth="1"/>
    <col min="9" max="9" width="7.421875" style="3" customWidth="1"/>
    <col min="10" max="11" width="8.57421875" style="3" customWidth="1"/>
    <col min="12" max="12" width="6.57421875" style="3" customWidth="1"/>
    <col min="13" max="14" width="8.421875" style="3" customWidth="1"/>
    <col min="15" max="15" width="6.421875" style="3" customWidth="1"/>
    <col min="16" max="16" width="8.00390625" style="3" customWidth="1"/>
    <col min="17" max="17" width="22.57421875" style="0" customWidth="1"/>
  </cols>
  <sheetData>
    <row r="1" spans="1:19" ht="51">
      <c r="A1" s="1" t="s">
        <v>4</v>
      </c>
      <c r="B1" s="2" t="s">
        <v>0</v>
      </c>
      <c r="C1" s="2" t="s">
        <v>1</v>
      </c>
      <c r="D1" s="2" t="s">
        <v>3</v>
      </c>
      <c r="E1" s="2" t="s">
        <v>191</v>
      </c>
      <c r="F1" s="2" t="s">
        <v>9</v>
      </c>
      <c r="G1" s="2" t="s">
        <v>7</v>
      </c>
      <c r="H1" s="2" t="s">
        <v>27</v>
      </c>
      <c r="I1" s="1" t="s">
        <v>192</v>
      </c>
      <c r="J1" s="2" t="s">
        <v>5</v>
      </c>
      <c r="K1" s="1" t="s">
        <v>24</v>
      </c>
      <c r="L1" s="1" t="s">
        <v>193</v>
      </c>
      <c r="M1" s="2" t="s">
        <v>6</v>
      </c>
      <c r="N1" s="1" t="s">
        <v>10</v>
      </c>
      <c r="O1" s="1" t="s">
        <v>194</v>
      </c>
      <c r="P1" s="1" t="s">
        <v>190</v>
      </c>
      <c r="Q1" s="2" t="s">
        <v>8</v>
      </c>
      <c r="R1" s="4" t="s">
        <v>188</v>
      </c>
      <c r="S1" s="4" t="s">
        <v>189</v>
      </c>
    </row>
    <row r="2" spans="1:17" ht="12.75">
      <c r="A2" s="3">
        <v>1</v>
      </c>
      <c r="B2" t="s">
        <v>163</v>
      </c>
      <c r="C2" s="3">
        <v>1989</v>
      </c>
      <c r="D2" s="3">
        <v>1986</v>
      </c>
      <c r="E2" s="3" t="s">
        <v>35</v>
      </c>
      <c r="F2" s="3" t="str">
        <f aca="true" t="shared" si="0" ref="F2:F33">VLOOKUP(D2,kr,2)</f>
        <v>20-24</v>
      </c>
      <c r="G2" t="s">
        <v>137</v>
      </c>
      <c r="H2" s="3">
        <v>48.59</v>
      </c>
      <c r="I2" s="3">
        <v>1</v>
      </c>
      <c r="J2" s="3">
        <v>49.14</v>
      </c>
      <c r="K2" s="3">
        <f aca="true" t="shared" si="1" ref="K2:K33">IF(H2&gt;0,IF(J2&gt;0,H2+J2,"-"),"-")</f>
        <v>97.73</v>
      </c>
      <c r="L2" s="3">
        <v>1</v>
      </c>
      <c r="M2" s="3">
        <v>40.37</v>
      </c>
      <c r="N2" s="3">
        <f aca="true" t="shared" si="2" ref="N2:N33">IF(H2&gt;0,IF(J2&gt;0,IF(M2&gt;0,H2+J2+M2,"-"),"-"),"-")</f>
        <v>138.1</v>
      </c>
      <c r="O2" s="3">
        <v>1</v>
      </c>
      <c r="P2" s="3">
        <v>1</v>
      </c>
      <c r="Q2" t="s">
        <v>164</v>
      </c>
    </row>
    <row r="3" spans="1:16" ht="12.75">
      <c r="A3" s="3">
        <v>2</v>
      </c>
      <c r="B3" t="s">
        <v>165</v>
      </c>
      <c r="C3" s="3">
        <v>139</v>
      </c>
      <c r="D3" s="3">
        <v>1965</v>
      </c>
      <c r="E3" s="3" t="s">
        <v>35</v>
      </c>
      <c r="F3" s="3" t="str">
        <f t="shared" si="0"/>
        <v>40-44</v>
      </c>
      <c r="G3" t="s">
        <v>104</v>
      </c>
      <c r="H3" s="3">
        <v>51.17</v>
      </c>
      <c r="I3" s="3">
        <v>1</v>
      </c>
      <c r="J3" s="3">
        <v>49.56</v>
      </c>
      <c r="K3" s="3">
        <f t="shared" si="1"/>
        <v>100.73</v>
      </c>
      <c r="L3" s="3">
        <v>1</v>
      </c>
      <c r="M3" s="3">
        <v>41.3</v>
      </c>
      <c r="N3" s="3">
        <f t="shared" si="2"/>
        <v>142.03</v>
      </c>
      <c r="O3" s="3">
        <v>1</v>
      </c>
      <c r="P3" s="3">
        <v>1</v>
      </c>
    </row>
    <row r="4" spans="1:16" ht="12.75">
      <c r="A4" s="3">
        <v>3</v>
      </c>
      <c r="B4" t="s">
        <v>92</v>
      </c>
      <c r="C4" s="3">
        <v>128</v>
      </c>
      <c r="D4" s="3">
        <v>1985</v>
      </c>
      <c r="E4" s="3" t="s">
        <v>35</v>
      </c>
      <c r="F4" s="3" t="str">
        <f t="shared" si="0"/>
        <v>20-24</v>
      </c>
      <c r="G4" t="s">
        <v>30</v>
      </c>
      <c r="H4" s="3">
        <v>53.21</v>
      </c>
      <c r="I4" s="3">
        <v>2</v>
      </c>
      <c r="J4" s="3">
        <v>51.06</v>
      </c>
      <c r="K4" s="3">
        <f t="shared" si="1"/>
        <v>104.27000000000001</v>
      </c>
      <c r="L4" s="3">
        <v>2</v>
      </c>
      <c r="M4" s="3">
        <v>41.05</v>
      </c>
      <c r="N4" s="3">
        <f t="shared" si="2"/>
        <v>145.32</v>
      </c>
      <c r="O4" s="3">
        <v>2</v>
      </c>
      <c r="P4" s="3">
        <v>2</v>
      </c>
    </row>
    <row r="5" spans="1:17" ht="12.75">
      <c r="A5" s="3">
        <v>4</v>
      </c>
      <c r="B5" t="s">
        <v>64</v>
      </c>
      <c r="C5" s="3">
        <v>1990</v>
      </c>
      <c r="D5" s="3">
        <v>1990</v>
      </c>
      <c r="E5" s="3" t="s">
        <v>35</v>
      </c>
      <c r="F5" s="3" t="str">
        <f t="shared" si="0"/>
        <v>16-19</v>
      </c>
      <c r="G5" t="s">
        <v>65</v>
      </c>
      <c r="H5" s="3">
        <v>53.43</v>
      </c>
      <c r="I5" s="3">
        <v>1</v>
      </c>
      <c r="J5" s="3">
        <v>52.05</v>
      </c>
      <c r="K5" s="3">
        <f t="shared" si="1"/>
        <v>105.47999999999999</v>
      </c>
      <c r="L5" s="3">
        <v>1</v>
      </c>
      <c r="M5" s="3">
        <v>43.38</v>
      </c>
      <c r="N5" s="3">
        <f t="shared" si="2"/>
        <v>148.85999999999999</v>
      </c>
      <c r="O5" s="3">
        <v>1</v>
      </c>
      <c r="P5" s="3">
        <v>1</v>
      </c>
      <c r="Q5" t="s">
        <v>68</v>
      </c>
    </row>
    <row r="6" spans="1:17" ht="12.75">
      <c r="A6" s="3">
        <v>5</v>
      </c>
      <c r="B6" t="s">
        <v>177</v>
      </c>
      <c r="C6" s="3">
        <v>149</v>
      </c>
      <c r="D6" s="3">
        <v>1963</v>
      </c>
      <c r="E6" s="3" t="s">
        <v>35</v>
      </c>
      <c r="F6" s="3" t="str">
        <f t="shared" si="0"/>
        <v>45-49</v>
      </c>
      <c r="G6" t="s">
        <v>178</v>
      </c>
      <c r="H6" s="3">
        <v>54.18</v>
      </c>
      <c r="I6" s="3">
        <v>1</v>
      </c>
      <c r="J6" s="3">
        <v>54.34</v>
      </c>
      <c r="K6" s="3">
        <f t="shared" si="1"/>
        <v>108.52000000000001</v>
      </c>
      <c r="L6" s="3">
        <v>1</v>
      </c>
      <c r="M6" s="3">
        <v>45.25</v>
      </c>
      <c r="N6" s="3">
        <f t="shared" si="2"/>
        <v>153.77</v>
      </c>
      <c r="O6" s="3">
        <v>1</v>
      </c>
      <c r="P6" s="3">
        <v>1</v>
      </c>
      <c r="Q6" t="s">
        <v>51</v>
      </c>
    </row>
    <row r="7" spans="1:18" ht="12.75">
      <c r="A7" s="3">
        <v>6</v>
      </c>
      <c r="B7" t="s">
        <v>44</v>
      </c>
      <c r="C7" s="3">
        <v>56</v>
      </c>
      <c r="D7" s="3">
        <v>1956</v>
      </c>
      <c r="E7" s="3" t="s">
        <v>35</v>
      </c>
      <c r="F7" s="3" t="str">
        <f t="shared" si="0"/>
        <v>50-54</v>
      </c>
      <c r="G7" t="s">
        <v>33</v>
      </c>
      <c r="H7" s="3">
        <v>54.55</v>
      </c>
      <c r="I7" s="3">
        <v>1</v>
      </c>
      <c r="J7" s="3">
        <v>55.38</v>
      </c>
      <c r="K7" s="3">
        <f t="shared" si="1"/>
        <v>109.93</v>
      </c>
      <c r="L7" s="3">
        <v>1</v>
      </c>
      <c r="M7" s="3">
        <v>46.01</v>
      </c>
      <c r="N7" s="3">
        <f t="shared" si="2"/>
        <v>155.94</v>
      </c>
      <c r="O7" s="3">
        <v>1</v>
      </c>
      <c r="P7" s="3">
        <v>1</v>
      </c>
      <c r="Q7" t="s">
        <v>72</v>
      </c>
      <c r="R7" t="s">
        <v>73</v>
      </c>
    </row>
    <row r="8" spans="1:17" ht="12.75">
      <c r="A8" s="3">
        <v>7</v>
      </c>
      <c r="B8" t="s">
        <v>91</v>
      </c>
      <c r="C8" s="3">
        <v>1968</v>
      </c>
      <c r="D8" s="3">
        <v>1968</v>
      </c>
      <c r="E8" s="3" t="s">
        <v>29</v>
      </c>
      <c r="F8" s="3" t="str">
        <f t="shared" si="0"/>
        <v>40-44</v>
      </c>
      <c r="G8" t="s">
        <v>76</v>
      </c>
      <c r="H8" s="3">
        <v>56.05</v>
      </c>
      <c r="I8" s="3">
        <v>1</v>
      </c>
      <c r="J8" s="3">
        <v>57.22</v>
      </c>
      <c r="K8" s="3">
        <f t="shared" si="1"/>
        <v>113.27</v>
      </c>
      <c r="L8" s="3">
        <v>1</v>
      </c>
      <c r="M8" s="3">
        <v>46.43</v>
      </c>
      <c r="N8" s="3">
        <f t="shared" si="2"/>
        <v>159.7</v>
      </c>
      <c r="O8" s="3">
        <v>1</v>
      </c>
      <c r="P8" s="3">
        <v>1</v>
      </c>
      <c r="Q8" t="s">
        <v>145</v>
      </c>
    </row>
    <row r="9" spans="1:17" ht="12.75">
      <c r="A9" s="3">
        <v>8</v>
      </c>
      <c r="B9" t="s">
        <v>63</v>
      </c>
      <c r="C9" s="3">
        <v>1976</v>
      </c>
      <c r="D9" s="3">
        <v>1976</v>
      </c>
      <c r="E9" s="3" t="s">
        <v>35</v>
      </c>
      <c r="F9" s="3" t="str">
        <f t="shared" si="0"/>
        <v>30-34</v>
      </c>
      <c r="G9" t="s">
        <v>49</v>
      </c>
      <c r="H9" s="3">
        <v>56.11</v>
      </c>
      <c r="I9" s="3">
        <v>1</v>
      </c>
      <c r="J9" s="3">
        <v>57.22</v>
      </c>
      <c r="K9" s="3">
        <f t="shared" si="1"/>
        <v>113.33</v>
      </c>
      <c r="L9" s="3">
        <v>1</v>
      </c>
      <c r="M9" s="3">
        <v>48.37</v>
      </c>
      <c r="N9" s="3">
        <f t="shared" si="2"/>
        <v>161.7</v>
      </c>
      <c r="O9" s="3">
        <v>1</v>
      </c>
      <c r="P9" s="3">
        <v>1</v>
      </c>
      <c r="Q9" t="s">
        <v>72</v>
      </c>
    </row>
    <row r="10" spans="1:17" ht="12.75">
      <c r="A10" s="3">
        <v>9</v>
      </c>
      <c r="B10" t="s">
        <v>88</v>
      </c>
      <c r="C10" s="3">
        <v>1966</v>
      </c>
      <c r="D10" s="3">
        <v>1966</v>
      </c>
      <c r="E10" s="3" t="s">
        <v>35</v>
      </c>
      <c r="F10" s="3" t="str">
        <f t="shared" si="0"/>
        <v>40-44</v>
      </c>
      <c r="G10" t="s">
        <v>36</v>
      </c>
      <c r="H10" s="3">
        <v>59.31</v>
      </c>
      <c r="I10" s="3">
        <v>2</v>
      </c>
      <c r="J10" s="3">
        <v>57.14</v>
      </c>
      <c r="K10" s="3">
        <f t="shared" si="1"/>
        <v>116.45</v>
      </c>
      <c r="L10" s="3">
        <v>2</v>
      </c>
      <c r="M10" s="3">
        <v>47.51</v>
      </c>
      <c r="N10" s="3">
        <f t="shared" si="2"/>
        <v>163.96</v>
      </c>
      <c r="O10" s="3">
        <v>2</v>
      </c>
      <c r="P10" s="3">
        <v>2</v>
      </c>
      <c r="Q10" t="s">
        <v>172</v>
      </c>
    </row>
    <row r="11" spans="1:16" ht="12.75">
      <c r="A11" s="3">
        <v>10</v>
      </c>
      <c r="B11" t="s">
        <v>155</v>
      </c>
      <c r="C11" s="3">
        <v>130</v>
      </c>
      <c r="D11" s="3">
        <v>1961</v>
      </c>
      <c r="E11" s="3" t="s">
        <v>35</v>
      </c>
      <c r="F11" s="3" t="str">
        <f t="shared" si="0"/>
        <v>45-49</v>
      </c>
      <c r="G11" t="s">
        <v>156</v>
      </c>
      <c r="H11" s="3">
        <v>58.43</v>
      </c>
      <c r="I11" s="3">
        <v>2</v>
      </c>
      <c r="J11" s="3">
        <v>60.01</v>
      </c>
      <c r="K11" s="3">
        <f t="shared" si="1"/>
        <v>118.44</v>
      </c>
      <c r="L11" s="3">
        <v>2</v>
      </c>
      <c r="M11" s="3">
        <v>49.33</v>
      </c>
      <c r="N11" s="3">
        <f t="shared" si="2"/>
        <v>167.76999999999998</v>
      </c>
      <c r="O11" s="3">
        <v>2</v>
      </c>
      <c r="P11" s="3">
        <v>2</v>
      </c>
    </row>
    <row r="12" spans="1:16" ht="12.75">
      <c r="A12" s="3">
        <v>11</v>
      </c>
      <c r="B12" t="s">
        <v>158</v>
      </c>
      <c r="C12" s="3">
        <v>1981</v>
      </c>
      <c r="D12" s="3">
        <v>1981</v>
      </c>
      <c r="E12" s="3" t="s">
        <v>35</v>
      </c>
      <c r="F12" s="3" t="str">
        <f t="shared" si="0"/>
        <v>25-29</v>
      </c>
      <c r="G12" t="s">
        <v>159</v>
      </c>
      <c r="H12" s="3">
        <v>56.08</v>
      </c>
      <c r="I12" s="3">
        <v>1</v>
      </c>
      <c r="J12" s="3">
        <v>55.08</v>
      </c>
      <c r="K12" s="3">
        <f t="shared" si="1"/>
        <v>111.16</v>
      </c>
      <c r="L12" s="3">
        <v>1</v>
      </c>
      <c r="M12" s="3">
        <v>57.44</v>
      </c>
      <c r="N12" s="3">
        <f t="shared" si="2"/>
        <v>168.6</v>
      </c>
      <c r="O12" s="3">
        <v>1</v>
      </c>
      <c r="P12" s="3">
        <v>1</v>
      </c>
    </row>
    <row r="13" spans="1:17" ht="12.75">
      <c r="A13" s="3">
        <v>12</v>
      </c>
      <c r="B13" t="s">
        <v>176</v>
      </c>
      <c r="C13" s="3">
        <v>147</v>
      </c>
      <c r="D13" s="3">
        <v>1954</v>
      </c>
      <c r="E13" s="3" t="s">
        <v>35</v>
      </c>
      <c r="F13" s="3" t="str">
        <f t="shared" si="0"/>
        <v>55-59</v>
      </c>
      <c r="G13" t="s">
        <v>161</v>
      </c>
      <c r="H13" s="3">
        <v>61.13</v>
      </c>
      <c r="I13" s="3">
        <v>1</v>
      </c>
      <c r="J13" s="3">
        <v>61.24</v>
      </c>
      <c r="K13" s="3">
        <f t="shared" si="1"/>
        <v>122.37</v>
      </c>
      <c r="L13" s="3">
        <v>1</v>
      </c>
      <c r="M13" s="3">
        <v>50.12</v>
      </c>
      <c r="N13" s="3">
        <f t="shared" si="2"/>
        <v>172.49</v>
      </c>
      <c r="O13" s="3">
        <v>1</v>
      </c>
      <c r="P13" s="3">
        <v>1</v>
      </c>
      <c r="Q13" t="s">
        <v>51</v>
      </c>
    </row>
    <row r="14" spans="1:16" ht="12.75">
      <c r="A14" s="3">
        <v>13</v>
      </c>
      <c r="B14" t="s">
        <v>174</v>
      </c>
      <c r="C14" s="3">
        <v>1977</v>
      </c>
      <c r="D14" s="3">
        <v>1977</v>
      </c>
      <c r="E14" s="3" t="s">
        <v>29</v>
      </c>
      <c r="F14" s="3" t="str">
        <f t="shared" si="0"/>
        <v>30-34</v>
      </c>
      <c r="G14" t="s">
        <v>175</v>
      </c>
      <c r="H14" s="3">
        <v>62.18</v>
      </c>
      <c r="I14" s="3">
        <v>1</v>
      </c>
      <c r="J14" s="3">
        <v>61.17</v>
      </c>
      <c r="K14" s="3">
        <f t="shared" si="1"/>
        <v>123.35</v>
      </c>
      <c r="L14" s="3">
        <v>1</v>
      </c>
      <c r="M14" s="3">
        <v>51.01</v>
      </c>
      <c r="N14" s="3">
        <f t="shared" si="2"/>
        <v>174.35999999999999</v>
      </c>
      <c r="O14" s="3">
        <v>1</v>
      </c>
      <c r="P14" s="3">
        <v>1</v>
      </c>
    </row>
    <row r="15" spans="1:17" ht="12.75">
      <c r="A15" s="3">
        <v>14</v>
      </c>
      <c r="B15" t="s">
        <v>34</v>
      </c>
      <c r="C15" s="3">
        <v>1949</v>
      </c>
      <c r="D15" s="3">
        <v>1949</v>
      </c>
      <c r="E15" s="3" t="s">
        <v>35</v>
      </c>
      <c r="F15" s="3" t="str">
        <f t="shared" si="0"/>
        <v>60-64</v>
      </c>
      <c r="G15" t="s">
        <v>30</v>
      </c>
      <c r="H15" s="3">
        <v>61.24</v>
      </c>
      <c r="I15" s="3">
        <v>1</v>
      </c>
      <c r="J15" s="3">
        <v>62.11</v>
      </c>
      <c r="K15" s="3">
        <f t="shared" si="1"/>
        <v>123.35</v>
      </c>
      <c r="L15" s="3">
        <v>1</v>
      </c>
      <c r="M15" s="3">
        <v>51.22</v>
      </c>
      <c r="N15" s="3">
        <f t="shared" si="2"/>
        <v>174.57</v>
      </c>
      <c r="O15" s="3">
        <v>1</v>
      </c>
      <c r="P15" s="3">
        <v>1</v>
      </c>
      <c r="Q15" t="s">
        <v>31</v>
      </c>
    </row>
    <row r="16" spans="1:17" ht="12.75">
      <c r="A16" s="3">
        <v>15</v>
      </c>
      <c r="B16" t="s">
        <v>50</v>
      </c>
      <c r="C16" s="3">
        <v>1946</v>
      </c>
      <c r="D16" s="3">
        <v>1946</v>
      </c>
      <c r="E16" s="3" t="s">
        <v>35</v>
      </c>
      <c r="F16" s="3" t="str">
        <f t="shared" si="0"/>
        <v>60-64</v>
      </c>
      <c r="G16" t="s">
        <v>36</v>
      </c>
      <c r="H16" s="3">
        <v>62.4</v>
      </c>
      <c r="I16" s="3">
        <v>2</v>
      </c>
      <c r="J16" s="3">
        <v>64.12</v>
      </c>
      <c r="K16" s="3">
        <f t="shared" si="1"/>
        <v>126.52000000000001</v>
      </c>
      <c r="L16" s="3">
        <v>2</v>
      </c>
      <c r="M16" s="3">
        <v>51.42</v>
      </c>
      <c r="N16" s="3">
        <f t="shared" si="2"/>
        <v>177.94</v>
      </c>
      <c r="O16" s="3">
        <v>2</v>
      </c>
      <c r="P16" s="3">
        <v>2</v>
      </c>
      <c r="Q16" t="s">
        <v>37</v>
      </c>
    </row>
    <row r="17" spans="1:18" ht="12.75">
      <c r="A17" s="3">
        <v>16</v>
      </c>
      <c r="B17" t="s">
        <v>71</v>
      </c>
      <c r="C17" s="3">
        <v>1978</v>
      </c>
      <c r="D17" s="3">
        <v>1978</v>
      </c>
      <c r="E17" s="3" t="s">
        <v>35</v>
      </c>
      <c r="F17" s="3" t="str">
        <f t="shared" si="0"/>
        <v>30-34</v>
      </c>
      <c r="G17" t="s">
        <v>49</v>
      </c>
      <c r="H17" s="3">
        <v>62.4</v>
      </c>
      <c r="I17" s="3">
        <v>2</v>
      </c>
      <c r="J17" s="3">
        <v>62.24</v>
      </c>
      <c r="K17" s="3">
        <f t="shared" si="1"/>
        <v>124.64</v>
      </c>
      <c r="L17" s="3">
        <v>2</v>
      </c>
      <c r="M17" s="3">
        <v>54.45</v>
      </c>
      <c r="N17" s="3">
        <f t="shared" si="2"/>
        <v>179.09</v>
      </c>
      <c r="O17" s="3">
        <v>2</v>
      </c>
      <c r="P17" s="3">
        <v>2</v>
      </c>
      <c r="Q17" t="s">
        <v>72</v>
      </c>
      <c r="R17" t="s">
        <v>73</v>
      </c>
    </row>
    <row r="18" spans="1:16" ht="12.75">
      <c r="A18" s="3">
        <v>17</v>
      </c>
      <c r="B18" t="s">
        <v>166</v>
      </c>
      <c r="C18" s="3">
        <v>138</v>
      </c>
      <c r="D18" s="3">
        <v>1948</v>
      </c>
      <c r="E18" s="3" t="s">
        <v>35</v>
      </c>
      <c r="F18" s="3" t="str">
        <f t="shared" si="0"/>
        <v>60-64</v>
      </c>
      <c r="G18" t="s">
        <v>30</v>
      </c>
      <c r="H18" s="3">
        <v>65.27</v>
      </c>
      <c r="I18" s="3">
        <v>3</v>
      </c>
      <c r="J18" s="3">
        <v>66.03</v>
      </c>
      <c r="K18" s="3">
        <f t="shared" si="1"/>
        <v>131.3</v>
      </c>
      <c r="L18" s="3">
        <v>3</v>
      </c>
      <c r="M18" s="3">
        <v>55.08</v>
      </c>
      <c r="N18" s="3">
        <f t="shared" si="2"/>
        <v>186.38</v>
      </c>
      <c r="O18" s="3">
        <v>3</v>
      </c>
      <c r="P18" s="3">
        <v>3</v>
      </c>
    </row>
    <row r="19" spans="1:16" ht="12.75">
      <c r="A19" s="3">
        <v>18</v>
      </c>
      <c r="B19" t="s">
        <v>100</v>
      </c>
      <c r="C19" s="3">
        <v>81</v>
      </c>
      <c r="D19" s="3">
        <v>1981</v>
      </c>
      <c r="E19" s="3" t="s">
        <v>35</v>
      </c>
      <c r="F19" s="3" t="str">
        <f t="shared" si="0"/>
        <v>25-29</v>
      </c>
      <c r="G19" t="s">
        <v>36</v>
      </c>
      <c r="H19" s="3">
        <v>65.51</v>
      </c>
      <c r="I19" s="3">
        <v>2</v>
      </c>
      <c r="J19" s="3">
        <v>60.33</v>
      </c>
      <c r="K19" s="3">
        <f t="shared" si="1"/>
        <v>125.84</v>
      </c>
      <c r="L19" s="3">
        <v>2</v>
      </c>
      <c r="M19" s="3">
        <v>61.16</v>
      </c>
      <c r="N19" s="3">
        <f t="shared" si="2"/>
        <v>187</v>
      </c>
      <c r="O19" s="3">
        <v>2</v>
      </c>
      <c r="P19" s="3">
        <v>2</v>
      </c>
    </row>
    <row r="20" spans="1:16" ht="12.75">
      <c r="A20" s="3">
        <v>19</v>
      </c>
      <c r="B20" t="s">
        <v>153</v>
      </c>
      <c r="C20" s="3">
        <v>129</v>
      </c>
      <c r="D20" s="3">
        <v>1970</v>
      </c>
      <c r="E20" s="3" t="s">
        <v>35</v>
      </c>
      <c r="F20" s="3" t="str">
        <f t="shared" si="0"/>
        <v>35-39</v>
      </c>
      <c r="G20" t="s">
        <v>154</v>
      </c>
      <c r="H20" s="3">
        <v>68.17</v>
      </c>
      <c r="I20" s="3">
        <v>1</v>
      </c>
      <c r="J20" s="3">
        <v>70.1</v>
      </c>
      <c r="K20" s="3">
        <f t="shared" si="1"/>
        <v>138.26999999999998</v>
      </c>
      <c r="L20" s="3">
        <v>1</v>
      </c>
      <c r="M20" s="3">
        <v>56.24</v>
      </c>
      <c r="N20" s="3">
        <f t="shared" si="2"/>
        <v>194.51</v>
      </c>
      <c r="O20" s="3">
        <v>1</v>
      </c>
      <c r="P20" s="3">
        <v>1</v>
      </c>
    </row>
    <row r="21" spans="1:17" ht="12.75">
      <c r="A21" s="3">
        <v>20</v>
      </c>
      <c r="B21" t="s">
        <v>62</v>
      </c>
      <c r="C21" s="3">
        <v>1960</v>
      </c>
      <c r="D21" s="3">
        <v>1960</v>
      </c>
      <c r="E21" s="3" t="s">
        <v>35</v>
      </c>
      <c r="F21" s="3" t="str">
        <f t="shared" si="0"/>
        <v>45-49</v>
      </c>
      <c r="G21" t="s">
        <v>30</v>
      </c>
      <c r="H21" s="3">
        <v>70.1</v>
      </c>
      <c r="I21" s="3">
        <v>4</v>
      </c>
      <c r="J21" s="3">
        <v>71.03</v>
      </c>
      <c r="K21" s="3">
        <f t="shared" si="1"/>
        <v>141.13</v>
      </c>
      <c r="L21" s="3">
        <v>3</v>
      </c>
      <c r="M21" s="3">
        <v>56.58</v>
      </c>
      <c r="N21" s="3">
        <f t="shared" si="2"/>
        <v>197.70999999999998</v>
      </c>
      <c r="O21" s="3">
        <v>3</v>
      </c>
      <c r="P21" s="3">
        <v>3</v>
      </c>
      <c r="Q21" t="s">
        <v>31</v>
      </c>
    </row>
    <row r="22" spans="1:16" ht="12.75">
      <c r="A22" s="3">
        <v>21</v>
      </c>
      <c r="B22" t="s">
        <v>99</v>
      </c>
      <c r="C22" s="3">
        <v>146</v>
      </c>
      <c r="D22" s="3">
        <v>1966</v>
      </c>
      <c r="E22" s="3" t="s">
        <v>35</v>
      </c>
      <c r="F22" s="3" t="str">
        <f t="shared" si="0"/>
        <v>40-44</v>
      </c>
      <c r="G22" t="s">
        <v>32</v>
      </c>
      <c r="H22" s="3">
        <v>69.42</v>
      </c>
      <c r="I22" s="3">
        <v>3</v>
      </c>
      <c r="J22" s="3">
        <v>70.22</v>
      </c>
      <c r="K22" s="3">
        <f t="shared" si="1"/>
        <v>139.64</v>
      </c>
      <c r="L22" s="3">
        <v>3</v>
      </c>
      <c r="M22" s="3">
        <v>58.26</v>
      </c>
      <c r="N22" s="3">
        <f t="shared" si="2"/>
        <v>197.89999999999998</v>
      </c>
      <c r="O22" s="3">
        <v>3</v>
      </c>
      <c r="P22" s="3">
        <v>3</v>
      </c>
    </row>
    <row r="23" spans="1:17" ht="12.75">
      <c r="A23" s="3">
        <v>22</v>
      </c>
      <c r="B23" t="s">
        <v>160</v>
      </c>
      <c r="C23" s="3">
        <v>1942</v>
      </c>
      <c r="D23" s="3">
        <v>1942</v>
      </c>
      <c r="E23" s="3" t="s">
        <v>35</v>
      </c>
      <c r="F23" s="3" t="str">
        <f t="shared" si="0"/>
        <v>65-69</v>
      </c>
      <c r="G23" t="s">
        <v>161</v>
      </c>
      <c r="H23" s="3">
        <v>69.53</v>
      </c>
      <c r="I23" s="3">
        <v>1</v>
      </c>
      <c r="J23" s="3">
        <v>69.56</v>
      </c>
      <c r="K23" s="3">
        <f t="shared" si="1"/>
        <v>139.09</v>
      </c>
      <c r="L23" s="3">
        <v>1</v>
      </c>
      <c r="M23" s="3">
        <v>59.02</v>
      </c>
      <c r="N23" s="3">
        <f t="shared" si="2"/>
        <v>198.11</v>
      </c>
      <c r="O23" s="3">
        <v>1</v>
      </c>
      <c r="P23" s="3">
        <v>1</v>
      </c>
      <c r="Q23" t="s">
        <v>70</v>
      </c>
    </row>
    <row r="24" spans="1:17" ht="12.75">
      <c r="A24" s="3">
        <v>23</v>
      </c>
      <c r="B24" t="s">
        <v>94</v>
      </c>
      <c r="C24" s="3">
        <v>21</v>
      </c>
      <c r="D24" s="3">
        <v>1953</v>
      </c>
      <c r="E24" s="3" t="s">
        <v>35</v>
      </c>
      <c r="F24" s="3" t="str">
        <f t="shared" si="0"/>
        <v>55-59</v>
      </c>
      <c r="G24" t="s">
        <v>36</v>
      </c>
      <c r="H24" s="3">
        <v>69.39</v>
      </c>
      <c r="I24" s="3">
        <v>2</v>
      </c>
      <c r="J24" s="3">
        <v>74.17</v>
      </c>
      <c r="K24" s="3">
        <f t="shared" si="1"/>
        <v>143.56</v>
      </c>
      <c r="L24" s="3">
        <v>2</v>
      </c>
      <c r="M24" s="3">
        <v>59.33</v>
      </c>
      <c r="N24" s="3">
        <f t="shared" si="2"/>
        <v>202.89</v>
      </c>
      <c r="O24" s="3">
        <v>2</v>
      </c>
      <c r="P24" s="3">
        <v>2</v>
      </c>
      <c r="Q24" t="s">
        <v>95</v>
      </c>
    </row>
    <row r="25" spans="1:17" ht="12.75">
      <c r="A25" s="3">
        <v>24</v>
      </c>
      <c r="B25" t="s">
        <v>93</v>
      </c>
      <c r="C25" s="3">
        <v>136</v>
      </c>
      <c r="D25" s="3">
        <v>1973</v>
      </c>
      <c r="E25" s="3" t="s">
        <v>35</v>
      </c>
      <c r="F25" s="3" t="str">
        <f t="shared" si="0"/>
        <v>35-39</v>
      </c>
      <c r="G25" t="s">
        <v>127</v>
      </c>
      <c r="H25" s="3">
        <v>72.5</v>
      </c>
      <c r="I25" s="3">
        <v>2</v>
      </c>
      <c r="J25" s="3">
        <v>72.1</v>
      </c>
      <c r="K25" s="3">
        <f t="shared" si="1"/>
        <v>144.6</v>
      </c>
      <c r="L25" s="3">
        <v>2</v>
      </c>
      <c r="M25" s="3">
        <v>60.53</v>
      </c>
      <c r="N25" s="3">
        <f t="shared" si="2"/>
        <v>205.13</v>
      </c>
      <c r="O25" s="3">
        <v>2</v>
      </c>
      <c r="P25" s="3">
        <v>2</v>
      </c>
      <c r="Q25" t="s">
        <v>171</v>
      </c>
    </row>
    <row r="26" spans="1:16" ht="12.75">
      <c r="A26" s="3">
        <v>25</v>
      </c>
      <c r="B26" t="s">
        <v>162</v>
      </c>
      <c r="C26" s="3">
        <v>145</v>
      </c>
      <c r="D26" s="3">
        <v>1969</v>
      </c>
      <c r="E26" s="3" t="s">
        <v>35</v>
      </c>
      <c r="F26" s="3" t="str">
        <f t="shared" si="0"/>
        <v>40-44</v>
      </c>
      <c r="G26" t="s">
        <v>30</v>
      </c>
      <c r="H26" s="3">
        <v>70.57</v>
      </c>
      <c r="I26" s="3">
        <v>4</v>
      </c>
      <c r="J26" s="3">
        <v>75.55</v>
      </c>
      <c r="K26" s="3">
        <f t="shared" si="1"/>
        <v>146.12</v>
      </c>
      <c r="L26" s="3">
        <v>4</v>
      </c>
      <c r="M26" s="3">
        <v>59.49</v>
      </c>
      <c r="N26" s="3">
        <f t="shared" si="2"/>
        <v>205.61</v>
      </c>
      <c r="O26" s="3">
        <v>4</v>
      </c>
      <c r="P26" s="3">
        <v>4</v>
      </c>
    </row>
    <row r="27" spans="1:17" ht="12.75">
      <c r="A27" s="3">
        <v>26</v>
      </c>
      <c r="B27" t="s">
        <v>61</v>
      </c>
      <c r="C27" s="3">
        <v>1956</v>
      </c>
      <c r="D27" s="3">
        <v>1956</v>
      </c>
      <c r="E27" s="3" t="s">
        <v>35</v>
      </c>
      <c r="F27" s="3" t="str">
        <f t="shared" si="0"/>
        <v>50-54</v>
      </c>
      <c r="G27" t="s">
        <v>30</v>
      </c>
      <c r="H27" s="3">
        <v>71.35</v>
      </c>
      <c r="I27" s="3">
        <v>2</v>
      </c>
      <c r="J27" s="3">
        <v>76.04</v>
      </c>
      <c r="K27" s="3">
        <f t="shared" si="1"/>
        <v>147.39</v>
      </c>
      <c r="L27" s="3">
        <v>2</v>
      </c>
      <c r="M27" s="3">
        <v>61.36</v>
      </c>
      <c r="N27" s="3">
        <f t="shared" si="2"/>
        <v>208.75</v>
      </c>
      <c r="O27" s="3">
        <v>2</v>
      </c>
      <c r="P27" s="3">
        <v>2</v>
      </c>
      <c r="Q27" t="s">
        <v>31</v>
      </c>
    </row>
    <row r="28" spans="1:17" ht="12.75">
      <c r="A28" s="3">
        <v>27</v>
      </c>
      <c r="B28" t="s">
        <v>69</v>
      </c>
      <c r="C28" s="3">
        <v>141</v>
      </c>
      <c r="D28" s="3">
        <v>1977</v>
      </c>
      <c r="E28" s="3" t="s">
        <v>29</v>
      </c>
      <c r="F28" s="3" t="str">
        <f t="shared" si="0"/>
        <v>30-34</v>
      </c>
      <c r="G28" t="s">
        <v>52</v>
      </c>
      <c r="H28" s="3">
        <v>76.1</v>
      </c>
      <c r="I28" s="3">
        <v>2</v>
      </c>
      <c r="J28" s="3">
        <v>76.25</v>
      </c>
      <c r="K28" s="3">
        <f t="shared" si="1"/>
        <v>152.35</v>
      </c>
      <c r="L28" s="3">
        <v>2</v>
      </c>
      <c r="M28" s="3">
        <v>63.15</v>
      </c>
      <c r="N28" s="3">
        <f t="shared" si="2"/>
        <v>215.5</v>
      </c>
      <c r="O28" s="3">
        <v>2</v>
      </c>
      <c r="P28" s="3">
        <v>2</v>
      </c>
      <c r="Q28" t="s">
        <v>53</v>
      </c>
    </row>
    <row r="29" spans="1:17" ht="12.75">
      <c r="A29" s="3">
        <v>28</v>
      </c>
      <c r="B29" t="s">
        <v>146</v>
      </c>
      <c r="C29" s="3">
        <v>1944</v>
      </c>
      <c r="D29" s="3">
        <v>1944</v>
      </c>
      <c r="E29" s="3" t="s">
        <v>35</v>
      </c>
      <c r="F29" s="3" t="str">
        <f t="shared" si="0"/>
        <v>65-69</v>
      </c>
      <c r="G29" t="s">
        <v>147</v>
      </c>
      <c r="H29" s="3">
        <v>79.2</v>
      </c>
      <c r="I29" s="3">
        <v>2</v>
      </c>
      <c r="J29" s="3">
        <v>78.03</v>
      </c>
      <c r="K29" s="3">
        <f t="shared" si="1"/>
        <v>157.23000000000002</v>
      </c>
      <c r="L29" s="3">
        <v>2</v>
      </c>
      <c r="M29" s="3">
        <v>66.17</v>
      </c>
      <c r="N29" s="3">
        <f t="shared" si="2"/>
        <v>223.40000000000003</v>
      </c>
      <c r="O29" s="3">
        <v>4</v>
      </c>
      <c r="P29" s="3">
        <v>2</v>
      </c>
      <c r="Q29" t="s">
        <v>31</v>
      </c>
    </row>
    <row r="30" spans="1:17" ht="12.75">
      <c r="A30" s="3">
        <v>29</v>
      </c>
      <c r="B30" t="s">
        <v>144</v>
      </c>
      <c r="C30" s="3">
        <v>36</v>
      </c>
      <c r="D30" s="3">
        <v>1963</v>
      </c>
      <c r="E30" s="3" t="s">
        <v>29</v>
      </c>
      <c r="F30" s="3" t="str">
        <f t="shared" si="0"/>
        <v>45-49</v>
      </c>
      <c r="G30" t="s">
        <v>76</v>
      </c>
      <c r="H30" s="3">
        <v>79.13</v>
      </c>
      <c r="I30" s="3">
        <v>1</v>
      </c>
      <c r="J30" s="3">
        <v>78.42</v>
      </c>
      <c r="K30" s="3">
        <f t="shared" si="1"/>
        <v>157.55</v>
      </c>
      <c r="L30" s="3">
        <v>1</v>
      </c>
      <c r="M30" s="3">
        <v>66.3</v>
      </c>
      <c r="N30" s="3">
        <f t="shared" si="2"/>
        <v>223.85000000000002</v>
      </c>
      <c r="O30" s="3">
        <v>1</v>
      </c>
      <c r="P30" s="3">
        <v>1</v>
      </c>
      <c r="Q30" t="s">
        <v>145</v>
      </c>
    </row>
    <row r="31" spans="1:17" ht="12.75">
      <c r="A31" s="3">
        <v>30</v>
      </c>
      <c r="B31" t="s">
        <v>96</v>
      </c>
      <c r="C31" s="3">
        <v>1950</v>
      </c>
      <c r="D31" s="3">
        <v>1950</v>
      </c>
      <c r="E31" s="3" t="s">
        <v>29</v>
      </c>
      <c r="F31" s="3" t="str">
        <f t="shared" si="0"/>
        <v>55-59</v>
      </c>
      <c r="G31" t="s">
        <v>36</v>
      </c>
      <c r="H31" s="3">
        <v>79.52</v>
      </c>
      <c r="I31" s="3">
        <v>1</v>
      </c>
      <c r="J31" s="3">
        <v>80.14</v>
      </c>
      <c r="K31" s="3">
        <f t="shared" si="1"/>
        <v>159.66</v>
      </c>
      <c r="L31" s="3">
        <v>1</v>
      </c>
      <c r="M31" s="3">
        <v>65.17</v>
      </c>
      <c r="N31" s="3">
        <f t="shared" si="2"/>
        <v>224.82999999999998</v>
      </c>
      <c r="O31" s="3">
        <v>1</v>
      </c>
      <c r="P31" s="3">
        <v>1</v>
      </c>
      <c r="Q31" t="s">
        <v>39</v>
      </c>
    </row>
    <row r="32" spans="1:17" ht="12.75">
      <c r="A32" s="3">
        <v>31</v>
      </c>
      <c r="B32" t="s">
        <v>43</v>
      </c>
      <c r="C32" s="3">
        <v>65</v>
      </c>
      <c r="D32" s="3">
        <v>1944</v>
      </c>
      <c r="E32" s="3" t="s">
        <v>35</v>
      </c>
      <c r="F32" s="3" t="str">
        <f t="shared" si="0"/>
        <v>65-69</v>
      </c>
      <c r="G32" t="s">
        <v>36</v>
      </c>
      <c r="H32" s="3">
        <v>80.02</v>
      </c>
      <c r="I32" s="3">
        <v>3</v>
      </c>
      <c r="J32" s="3">
        <v>80.28</v>
      </c>
      <c r="K32" s="3">
        <f t="shared" si="1"/>
        <v>160.3</v>
      </c>
      <c r="L32" s="3">
        <v>4</v>
      </c>
      <c r="M32" s="3">
        <v>65.25</v>
      </c>
      <c r="N32" s="3">
        <f t="shared" si="2"/>
        <v>225.55</v>
      </c>
      <c r="O32" s="3">
        <v>2</v>
      </c>
      <c r="P32" s="3">
        <v>3</v>
      </c>
      <c r="Q32" t="s">
        <v>37</v>
      </c>
    </row>
    <row r="33" spans="1:17" ht="12.75">
      <c r="A33" s="3">
        <v>32</v>
      </c>
      <c r="B33" t="s">
        <v>168</v>
      </c>
      <c r="C33" s="3">
        <v>49</v>
      </c>
      <c r="D33" s="3">
        <v>1949</v>
      </c>
      <c r="E33" s="3" t="s">
        <v>35</v>
      </c>
      <c r="F33" s="3" t="str">
        <f t="shared" si="0"/>
        <v>60-64</v>
      </c>
      <c r="G33" t="s">
        <v>169</v>
      </c>
      <c r="H33" s="3">
        <v>71.35</v>
      </c>
      <c r="I33" s="3">
        <v>5</v>
      </c>
      <c r="J33" s="3">
        <v>76.52</v>
      </c>
      <c r="K33" s="3">
        <f t="shared" si="1"/>
        <v>147.87</v>
      </c>
      <c r="L33" s="3">
        <v>5</v>
      </c>
      <c r="M33" s="3">
        <v>78.56</v>
      </c>
      <c r="N33" s="3">
        <f t="shared" si="2"/>
        <v>226.43</v>
      </c>
      <c r="O33" s="3">
        <v>4</v>
      </c>
      <c r="P33" s="3">
        <v>4</v>
      </c>
      <c r="Q33" t="s">
        <v>170</v>
      </c>
    </row>
    <row r="34" spans="1:17" ht="12.75">
      <c r="A34" s="3">
        <v>33</v>
      </c>
      <c r="B34" t="s">
        <v>58</v>
      </c>
      <c r="C34" s="3">
        <v>1933</v>
      </c>
      <c r="D34" s="3">
        <v>1933</v>
      </c>
      <c r="E34" s="3" t="s">
        <v>35</v>
      </c>
      <c r="F34" s="3" t="str">
        <f aca="true" t="shared" si="3" ref="F34:F63">VLOOKUP(D34,kr,2)</f>
        <v>75 Felett</v>
      </c>
      <c r="G34" t="s">
        <v>59</v>
      </c>
      <c r="H34" s="3">
        <v>83.43</v>
      </c>
      <c r="I34" s="3">
        <v>1</v>
      </c>
      <c r="J34" s="3">
        <v>78.59</v>
      </c>
      <c r="K34" s="3">
        <f aca="true" t="shared" si="4" ref="K34:K63">IF(H34&gt;0,IF(J34&gt;0,H34+J34,"-"),"-")</f>
        <v>162.02</v>
      </c>
      <c r="L34" s="3">
        <v>1</v>
      </c>
      <c r="M34" s="3">
        <v>67.58</v>
      </c>
      <c r="N34" s="3">
        <f aca="true" t="shared" si="5" ref="N34:N63">IF(H34&gt;0,IF(J34&gt;0,IF(M34&gt;0,H34+J34+M34,"-"),"-"),"-")</f>
        <v>229.60000000000002</v>
      </c>
      <c r="O34" s="3">
        <v>1</v>
      </c>
      <c r="P34" s="3">
        <v>1</v>
      </c>
      <c r="Q34" t="s">
        <v>31</v>
      </c>
    </row>
    <row r="35" spans="1:16" ht="12.75">
      <c r="A35" s="3">
        <v>34</v>
      </c>
      <c r="B35" t="s">
        <v>185</v>
      </c>
      <c r="C35" s="3">
        <v>1959</v>
      </c>
      <c r="D35" s="3">
        <v>1959</v>
      </c>
      <c r="E35" s="3" t="s">
        <v>35</v>
      </c>
      <c r="F35" s="3" t="str">
        <f t="shared" si="3"/>
        <v>50-54</v>
      </c>
      <c r="G35" t="s">
        <v>45</v>
      </c>
      <c r="H35" s="3">
        <v>81.59</v>
      </c>
      <c r="I35" s="3">
        <v>4</v>
      </c>
      <c r="J35" s="3">
        <v>82.46</v>
      </c>
      <c r="K35" s="3">
        <f t="shared" si="4"/>
        <v>164.05</v>
      </c>
      <c r="L35" s="3">
        <v>3</v>
      </c>
      <c r="M35" s="3">
        <v>67.22</v>
      </c>
      <c r="N35" s="3">
        <f t="shared" si="5"/>
        <v>231.27</v>
      </c>
      <c r="O35" s="3">
        <v>3</v>
      </c>
      <c r="P35" s="3">
        <v>3</v>
      </c>
    </row>
    <row r="36" spans="1:16" ht="12.75">
      <c r="A36" s="3">
        <v>35</v>
      </c>
      <c r="B36" t="s">
        <v>182</v>
      </c>
      <c r="C36" s="3">
        <v>1943</v>
      </c>
      <c r="D36" s="3">
        <v>1943</v>
      </c>
      <c r="E36" s="3" t="s">
        <v>35</v>
      </c>
      <c r="F36" s="3" t="str">
        <f t="shared" si="3"/>
        <v>65-69</v>
      </c>
      <c r="G36" t="s">
        <v>32</v>
      </c>
      <c r="H36" s="3">
        <v>90.07</v>
      </c>
      <c r="I36" s="3">
        <v>4</v>
      </c>
      <c r="J36" s="3">
        <v>79.34</v>
      </c>
      <c r="K36" s="3">
        <f t="shared" si="4"/>
        <v>169.41</v>
      </c>
      <c r="L36" s="3">
        <v>3</v>
      </c>
      <c r="M36" s="3">
        <v>66.05</v>
      </c>
      <c r="N36" s="3">
        <f t="shared" si="5"/>
        <v>235.45999999999998</v>
      </c>
      <c r="O36" s="3">
        <v>3</v>
      </c>
      <c r="P36" s="3">
        <v>4</v>
      </c>
    </row>
    <row r="37" spans="1:17" ht="12.75">
      <c r="A37" s="3">
        <v>36</v>
      </c>
      <c r="B37" t="s">
        <v>38</v>
      </c>
      <c r="C37" s="3">
        <v>14</v>
      </c>
      <c r="D37" s="3">
        <v>1957</v>
      </c>
      <c r="E37" s="3" t="s">
        <v>29</v>
      </c>
      <c r="F37" s="3" t="str">
        <f t="shared" si="3"/>
        <v>50-54</v>
      </c>
      <c r="G37" t="s">
        <v>30</v>
      </c>
      <c r="H37" s="3">
        <v>85.41</v>
      </c>
      <c r="I37" s="3">
        <v>1</v>
      </c>
      <c r="J37" s="3">
        <v>85.54</v>
      </c>
      <c r="K37" s="3">
        <f t="shared" si="4"/>
        <v>170.95</v>
      </c>
      <c r="L37" s="3">
        <v>1</v>
      </c>
      <c r="M37" s="3">
        <v>66.33</v>
      </c>
      <c r="N37" s="3">
        <f t="shared" si="5"/>
        <v>237.27999999999997</v>
      </c>
      <c r="O37" s="3">
        <v>1</v>
      </c>
      <c r="P37" s="3">
        <v>1</v>
      </c>
      <c r="Q37" t="s">
        <v>31</v>
      </c>
    </row>
    <row r="38" spans="1:17" ht="12.75">
      <c r="A38" s="3">
        <v>37</v>
      </c>
      <c r="B38" t="s">
        <v>46</v>
      </c>
      <c r="C38" s="3">
        <v>1938</v>
      </c>
      <c r="D38" s="3">
        <v>1938</v>
      </c>
      <c r="E38" s="3" t="s">
        <v>35</v>
      </c>
      <c r="F38" s="3" t="str">
        <f t="shared" si="3"/>
        <v>70- 74</v>
      </c>
      <c r="G38" t="s">
        <v>36</v>
      </c>
      <c r="H38" s="3">
        <v>86.43</v>
      </c>
      <c r="I38" s="3">
        <v>1</v>
      </c>
      <c r="J38" s="3">
        <v>85.07</v>
      </c>
      <c r="K38" s="3">
        <f t="shared" si="4"/>
        <v>171.5</v>
      </c>
      <c r="L38" s="3">
        <v>1</v>
      </c>
      <c r="M38" s="3">
        <v>69.12</v>
      </c>
      <c r="N38" s="3">
        <f t="shared" si="5"/>
        <v>240.62</v>
      </c>
      <c r="O38" s="3">
        <v>1</v>
      </c>
      <c r="P38" s="3">
        <v>2</v>
      </c>
      <c r="Q38" t="s">
        <v>37</v>
      </c>
    </row>
    <row r="39" spans="1:16" ht="12.75">
      <c r="A39" s="3">
        <v>38</v>
      </c>
      <c r="B39" t="s">
        <v>180</v>
      </c>
      <c r="C39" s="3">
        <v>151</v>
      </c>
      <c r="D39" s="3">
        <v>1990</v>
      </c>
      <c r="E39" s="3" t="s">
        <v>35</v>
      </c>
      <c r="F39" s="3" t="str">
        <f t="shared" si="3"/>
        <v>16-19</v>
      </c>
      <c r="G39" t="s">
        <v>32</v>
      </c>
      <c r="H39" s="3">
        <v>85.03</v>
      </c>
      <c r="I39" s="3">
        <v>2</v>
      </c>
      <c r="J39" s="3">
        <v>85.11</v>
      </c>
      <c r="K39" s="3">
        <f t="shared" si="4"/>
        <v>170.14</v>
      </c>
      <c r="L39" s="3">
        <v>2</v>
      </c>
      <c r="M39" s="3">
        <v>71.05</v>
      </c>
      <c r="N39" s="3">
        <f t="shared" si="5"/>
        <v>241.19</v>
      </c>
      <c r="O39" s="3">
        <v>2</v>
      </c>
      <c r="P39" s="3">
        <v>2</v>
      </c>
    </row>
    <row r="40" spans="1:16" ht="12.75">
      <c r="A40" s="3">
        <v>39</v>
      </c>
      <c r="B40" t="s">
        <v>179</v>
      </c>
      <c r="C40" s="3">
        <v>150</v>
      </c>
      <c r="D40" s="3">
        <v>1965</v>
      </c>
      <c r="E40" s="3" t="s">
        <v>29</v>
      </c>
      <c r="F40" s="3" t="str">
        <f t="shared" si="3"/>
        <v>40-44</v>
      </c>
      <c r="G40" t="s">
        <v>32</v>
      </c>
      <c r="H40" s="3">
        <v>85.03</v>
      </c>
      <c r="I40" s="3">
        <v>2</v>
      </c>
      <c r="J40" s="3">
        <v>85.11</v>
      </c>
      <c r="K40" s="3">
        <f t="shared" si="4"/>
        <v>170.14</v>
      </c>
      <c r="L40" s="3">
        <v>2</v>
      </c>
      <c r="M40" s="3">
        <v>71.06</v>
      </c>
      <c r="N40" s="3">
        <f t="shared" si="5"/>
        <v>241.2</v>
      </c>
      <c r="O40" s="3">
        <v>2</v>
      </c>
      <c r="P40" s="3">
        <v>2</v>
      </c>
    </row>
    <row r="41" spans="1:16" ht="12.75">
      <c r="A41" s="3">
        <v>40</v>
      </c>
      <c r="B41" t="s">
        <v>181</v>
      </c>
      <c r="C41" s="3">
        <v>1962</v>
      </c>
      <c r="D41" s="3">
        <v>1962</v>
      </c>
      <c r="E41" s="3" t="s">
        <v>29</v>
      </c>
      <c r="F41" s="3" t="str">
        <f t="shared" si="3"/>
        <v>45-49</v>
      </c>
      <c r="G41" t="s">
        <v>36</v>
      </c>
      <c r="H41" s="3">
        <v>85.41</v>
      </c>
      <c r="I41" s="3">
        <v>2</v>
      </c>
      <c r="J41" s="3">
        <v>86.13</v>
      </c>
      <c r="K41" s="3">
        <f t="shared" si="4"/>
        <v>171.54</v>
      </c>
      <c r="L41" s="3">
        <v>2</v>
      </c>
      <c r="M41" s="3">
        <v>72.14</v>
      </c>
      <c r="N41" s="3">
        <f t="shared" si="5"/>
        <v>243.68</v>
      </c>
      <c r="O41" s="3">
        <v>2</v>
      </c>
      <c r="P41" s="3">
        <v>2</v>
      </c>
    </row>
    <row r="42" spans="1:17" ht="12.75">
      <c r="A42" s="3">
        <v>41</v>
      </c>
      <c r="B42" t="s">
        <v>42</v>
      </c>
      <c r="C42" s="3">
        <v>71</v>
      </c>
      <c r="D42" s="3">
        <v>1939</v>
      </c>
      <c r="E42" s="3" t="s">
        <v>29</v>
      </c>
      <c r="F42" s="3" t="str">
        <f t="shared" si="3"/>
        <v>70- 74</v>
      </c>
      <c r="G42" t="s">
        <v>41</v>
      </c>
      <c r="H42" s="3">
        <v>96.49</v>
      </c>
      <c r="I42" s="3">
        <v>1</v>
      </c>
      <c r="J42" s="3">
        <v>84.3</v>
      </c>
      <c r="K42" s="3">
        <f t="shared" si="4"/>
        <v>180.79</v>
      </c>
      <c r="L42" s="3">
        <v>1</v>
      </c>
      <c r="M42" s="3">
        <v>68.45</v>
      </c>
      <c r="N42" s="3">
        <f t="shared" si="5"/>
        <v>249.24</v>
      </c>
      <c r="O42" s="3">
        <v>1</v>
      </c>
      <c r="P42" s="3">
        <v>1</v>
      </c>
      <c r="Q42" t="s">
        <v>150</v>
      </c>
    </row>
    <row r="43" spans="1:19" ht="12.75">
      <c r="A43" s="3">
        <v>42</v>
      </c>
      <c r="B43" t="s">
        <v>112</v>
      </c>
      <c r="C43" s="3">
        <v>148</v>
      </c>
      <c r="D43" s="3">
        <v>1955</v>
      </c>
      <c r="E43" s="3" t="s">
        <v>35</v>
      </c>
      <c r="F43" s="3" t="str">
        <f t="shared" si="3"/>
        <v>50-54</v>
      </c>
      <c r="G43" t="s">
        <v>56</v>
      </c>
      <c r="H43" s="3">
        <v>73.16</v>
      </c>
      <c r="I43" s="3">
        <v>3</v>
      </c>
      <c r="J43" s="3">
        <v>96.17</v>
      </c>
      <c r="K43" s="3">
        <f t="shared" si="4"/>
        <v>169.32999999999998</v>
      </c>
      <c r="L43" s="3">
        <v>4</v>
      </c>
      <c r="M43" s="3">
        <v>86.53</v>
      </c>
      <c r="N43" s="3">
        <f t="shared" si="5"/>
        <v>255.85999999999999</v>
      </c>
      <c r="O43" s="3">
        <v>4</v>
      </c>
      <c r="P43" s="3">
        <v>4</v>
      </c>
      <c r="Q43" t="s">
        <v>51</v>
      </c>
      <c r="S43" t="s">
        <v>184</v>
      </c>
    </row>
    <row r="44" spans="1:17" ht="12.75">
      <c r="A44" s="3">
        <v>43</v>
      </c>
      <c r="B44" t="s">
        <v>67</v>
      </c>
      <c r="C44" s="3">
        <v>135</v>
      </c>
      <c r="D44" s="3">
        <v>1963</v>
      </c>
      <c r="E44" s="3" t="s">
        <v>29</v>
      </c>
      <c r="F44" s="3" t="str">
        <f t="shared" si="3"/>
        <v>45-49</v>
      </c>
      <c r="G44" t="s">
        <v>127</v>
      </c>
      <c r="H44" s="3">
        <v>89.53</v>
      </c>
      <c r="I44" s="3">
        <v>3</v>
      </c>
      <c r="J44" s="3">
        <v>93.42</v>
      </c>
      <c r="K44" s="3">
        <f t="shared" si="4"/>
        <v>182.95</v>
      </c>
      <c r="L44" s="3">
        <v>3</v>
      </c>
      <c r="M44" s="3">
        <v>75.3</v>
      </c>
      <c r="N44" s="3">
        <f t="shared" si="5"/>
        <v>258.25</v>
      </c>
      <c r="O44" s="3">
        <v>3</v>
      </c>
      <c r="P44" s="3">
        <v>3</v>
      </c>
      <c r="Q44" t="s">
        <v>171</v>
      </c>
    </row>
    <row r="45" spans="1:16" ht="12.75">
      <c r="A45" s="3">
        <v>44</v>
      </c>
      <c r="B45" t="s">
        <v>183</v>
      </c>
      <c r="C45" s="3">
        <v>56</v>
      </c>
      <c r="D45" s="3">
        <v>1953</v>
      </c>
      <c r="E45" s="3" t="s">
        <v>29</v>
      </c>
      <c r="F45" s="3" t="str">
        <f t="shared" si="3"/>
        <v>55-59</v>
      </c>
      <c r="G45" t="s">
        <v>36</v>
      </c>
      <c r="H45" s="3">
        <v>100.53</v>
      </c>
      <c r="I45" s="3">
        <v>3</v>
      </c>
      <c r="J45" s="3">
        <v>92.4</v>
      </c>
      <c r="K45" s="3">
        <f t="shared" si="4"/>
        <v>192.93</v>
      </c>
      <c r="L45" s="3">
        <v>2</v>
      </c>
      <c r="M45" s="3">
        <v>75.53</v>
      </c>
      <c r="N45" s="3">
        <f t="shared" si="5"/>
        <v>268.46000000000004</v>
      </c>
      <c r="O45" s="3">
        <v>2</v>
      </c>
      <c r="P45" s="3">
        <v>2</v>
      </c>
    </row>
    <row r="46" spans="1:17" ht="12.75">
      <c r="A46" s="3">
        <v>45</v>
      </c>
      <c r="B46" t="s">
        <v>90</v>
      </c>
      <c r="C46" s="3">
        <v>22</v>
      </c>
      <c r="D46" s="3">
        <v>1952</v>
      </c>
      <c r="E46" s="3" t="s">
        <v>29</v>
      </c>
      <c r="F46" s="3" t="str">
        <f t="shared" si="3"/>
        <v>55-59</v>
      </c>
      <c r="G46" t="s">
        <v>36</v>
      </c>
      <c r="H46" s="3">
        <v>95.02</v>
      </c>
      <c r="I46" s="3">
        <v>2</v>
      </c>
      <c r="J46" s="3">
        <v>97.55</v>
      </c>
      <c r="K46" s="3">
        <f t="shared" si="4"/>
        <v>192.57</v>
      </c>
      <c r="L46" s="3">
        <v>3</v>
      </c>
      <c r="M46" s="3">
        <v>80.44</v>
      </c>
      <c r="N46" s="3">
        <f t="shared" si="5"/>
        <v>273.01</v>
      </c>
      <c r="O46" s="3">
        <v>3</v>
      </c>
      <c r="P46" s="3">
        <v>3</v>
      </c>
      <c r="Q46" t="s">
        <v>37</v>
      </c>
    </row>
    <row r="47" spans="1:17" ht="12.75">
      <c r="A47" s="3">
        <v>46</v>
      </c>
      <c r="B47" t="s">
        <v>60</v>
      </c>
      <c r="C47" s="3">
        <v>46</v>
      </c>
      <c r="D47" s="3">
        <v>1946</v>
      </c>
      <c r="E47" s="3" t="s">
        <v>35</v>
      </c>
      <c r="F47" s="3" t="str">
        <f t="shared" si="3"/>
        <v>60-64</v>
      </c>
      <c r="G47" t="s">
        <v>36</v>
      </c>
      <c r="H47" s="3">
        <v>92.43</v>
      </c>
      <c r="I47" s="3">
        <v>6</v>
      </c>
      <c r="J47" s="3">
        <v>96.35</v>
      </c>
      <c r="K47" s="3">
        <f t="shared" si="4"/>
        <v>188.78</v>
      </c>
      <c r="L47" s="3">
        <v>6</v>
      </c>
      <c r="M47" s="3">
        <v>86.53</v>
      </c>
      <c r="N47" s="3">
        <f t="shared" si="5"/>
        <v>275.31</v>
      </c>
      <c r="O47" s="3">
        <v>5</v>
      </c>
      <c r="P47" s="3">
        <v>5</v>
      </c>
      <c r="Q47" t="s">
        <v>37</v>
      </c>
    </row>
    <row r="48" spans="1:16" ht="12.75">
      <c r="A48" s="3">
        <v>47</v>
      </c>
      <c r="B48" t="s">
        <v>157</v>
      </c>
      <c r="C48" s="3">
        <v>1954</v>
      </c>
      <c r="D48" s="3">
        <v>1954</v>
      </c>
      <c r="E48" s="3" t="s">
        <v>29</v>
      </c>
      <c r="F48" s="3" t="str">
        <f t="shared" si="3"/>
        <v>55-59</v>
      </c>
      <c r="G48" t="s">
        <v>30</v>
      </c>
      <c r="H48" s="3">
        <v>101.23</v>
      </c>
      <c r="I48" s="3">
        <v>4</v>
      </c>
      <c r="J48" s="3">
        <v>99.58</v>
      </c>
      <c r="K48" s="3">
        <f t="shared" si="4"/>
        <v>200.81</v>
      </c>
      <c r="L48" s="3">
        <v>4</v>
      </c>
      <c r="M48" s="3">
        <v>84.07</v>
      </c>
      <c r="N48" s="3">
        <f t="shared" si="5"/>
        <v>284.88</v>
      </c>
      <c r="O48" s="3">
        <v>4</v>
      </c>
      <c r="P48" s="3">
        <v>4</v>
      </c>
    </row>
    <row r="49" spans="1:17" ht="12.75">
      <c r="A49" s="3">
        <v>48</v>
      </c>
      <c r="B49" t="s">
        <v>40</v>
      </c>
      <c r="C49" s="3">
        <v>76</v>
      </c>
      <c r="D49" s="3">
        <v>1933</v>
      </c>
      <c r="E49" s="3" t="s">
        <v>35</v>
      </c>
      <c r="F49" s="3" t="str">
        <f t="shared" si="3"/>
        <v>75 Felett</v>
      </c>
      <c r="G49" t="s">
        <v>36</v>
      </c>
      <c r="H49" s="3">
        <v>101.24</v>
      </c>
      <c r="I49" s="3">
        <v>3</v>
      </c>
      <c r="J49" s="3">
        <v>102.26</v>
      </c>
      <c r="K49" s="3">
        <f t="shared" si="4"/>
        <v>203.5</v>
      </c>
      <c r="L49" s="3">
        <v>2</v>
      </c>
      <c r="M49" s="3">
        <v>88.43</v>
      </c>
      <c r="N49" s="3">
        <f t="shared" si="5"/>
        <v>291.93</v>
      </c>
      <c r="O49" s="3">
        <v>3</v>
      </c>
      <c r="P49" s="3">
        <v>2</v>
      </c>
      <c r="Q49" t="s">
        <v>37</v>
      </c>
    </row>
    <row r="50" spans="1:16" ht="12.75">
      <c r="A50" s="3">
        <v>49</v>
      </c>
      <c r="B50" t="s">
        <v>148</v>
      </c>
      <c r="C50" s="3">
        <v>127</v>
      </c>
      <c r="D50" s="3">
        <v>1947</v>
      </c>
      <c r="E50" s="3" t="s">
        <v>29</v>
      </c>
      <c r="F50" s="3" t="str">
        <f t="shared" si="3"/>
        <v>60-64</v>
      </c>
      <c r="G50" t="s">
        <v>89</v>
      </c>
      <c r="H50" s="3">
        <v>117.37</v>
      </c>
      <c r="I50" s="3">
        <v>1</v>
      </c>
      <c r="J50" s="3">
        <v>115.01</v>
      </c>
      <c r="K50" s="3">
        <f t="shared" si="4"/>
        <v>232.38</v>
      </c>
      <c r="L50" s="3">
        <v>1</v>
      </c>
      <c r="M50" s="3">
        <v>97.4</v>
      </c>
      <c r="N50" s="3">
        <f t="shared" si="5"/>
        <v>329.78</v>
      </c>
      <c r="O50" s="3">
        <v>1</v>
      </c>
      <c r="P50" s="3">
        <v>1</v>
      </c>
    </row>
    <row r="51" spans="1:19" ht="12.75">
      <c r="A51" s="3">
        <v>50</v>
      </c>
      <c r="B51" t="s">
        <v>141</v>
      </c>
      <c r="C51" s="3">
        <v>153</v>
      </c>
      <c r="D51" s="3">
        <v>1964</v>
      </c>
      <c r="E51" s="3" t="s">
        <v>29</v>
      </c>
      <c r="F51" s="3" t="str">
        <f t="shared" si="3"/>
        <v>45-49</v>
      </c>
      <c r="G51" t="s">
        <v>36</v>
      </c>
      <c r="H51" s="3">
        <v>117.45</v>
      </c>
      <c r="I51" s="3">
        <v>4</v>
      </c>
      <c r="J51" s="3">
        <v>115.01</v>
      </c>
      <c r="K51" s="3">
        <f t="shared" si="4"/>
        <v>232.46</v>
      </c>
      <c r="L51" s="3">
        <v>4</v>
      </c>
      <c r="M51" s="3">
        <v>97.4</v>
      </c>
      <c r="N51" s="3">
        <f t="shared" si="5"/>
        <v>329.86</v>
      </c>
      <c r="O51" s="3">
        <v>4</v>
      </c>
      <c r="P51" s="3">
        <v>4</v>
      </c>
      <c r="S51" t="s">
        <v>184</v>
      </c>
    </row>
    <row r="52" spans="1:17" ht="12.75">
      <c r="A52" s="3">
        <v>51</v>
      </c>
      <c r="B52" t="s">
        <v>142</v>
      </c>
      <c r="C52" s="3">
        <v>126</v>
      </c>
      <c r="D52" s="3">
        <v>1981</v>
      </c>
      <c r="E52" s="3" t="s">
        <v>29</v>
      </c>
      <c r="F52" s="3" t="str">
        <f t="shared" si="3"/>
        <v>25-29</v>
      </c>
      <c r="G52" t="s">
        <v>82</v>
      </c>
      <c r="H52" s="3">
        <v>118.06</v>
      </c>
      <c r="I52" s="3">
        <v>1</v>
      </c>
      <c r="J52" s="3">
        <v>140.46</v>
      </c>
      <c r="K52" s="3">
        <f t="shared" si="4"/>
        <v>258.52</v>
      </c>
      <c r="L52" s="3">
        <v>1</v>
      </c>
      <c r="M52" s="3">
        <v>88.24</v>
      </c>
      <c r="N52" s="3">
        <f t="shared" si="5"/>
        <v>346.76</v>
      </c>
      <c r="O52" s="3">
        <v>1</v>
      </c>
      <c r="P52" s="3">
        <v>1</v>
      </c>
      <c r="Q52" t="s">
        <v>143</v>
      </c>
    </row>
    <row r="53" spans="1:17" ht="12.75">
      <c r="A53" s="3">
        <v>52</v>
      </c>
      <c r="B53" t="s">
        <v>106</v>
      </c>
      <c r="C53" s="3">
        <v>1953</v>
      </c>
      <c r="D53" s="3">
        <v>1953</v>
      </c>
      <c r="E53" s="3" t="s">
        <v>35</v>
      </c>
      <c r="F53" s="3" t="str">
        <f t="shared" si="3"/>
        <v>55-59</v>
      </c>
      <c r="G53" t="s">
        <v>36</v>
      </c>
      <c r="H53" s="3">
        <v>99.34</v>
      </c>
      <c r="I53" s="3">
        <v>3</v>
      </c>
      <c r="J53" s="3">
        <v>98.17</v>
      </c>
      <c r="K53" s="3">
        <f t="shared" si="4"/>
        <v>197.51</v>
      </c>
      <c r="L53" s="3">
        <v>3</v>
      </c>
      <c r="M53" s="3">
        <v>170.58</v>
      </c>
      <c r="N53" s="3">
        <f t="shared" si="5"/>
        <v>368.09000000000003</v>
      </c>
      <c r="O53" s="3">
        <v>3</v>
      </c>
      <c r="P53" s="3">
        <v>3</v>
      </c>
      <c r="Q53" t="s">
        <v>39</v>
      </c>
    </row>
    <row r="54" spans="1:16" ht="12.75">
      <c r="A54" s="3">
        <v>53</v>
      </c>
      <c r="B54" t="s">
        <v>151</v>
      </c>
      <c r="C54" s="3">
        <v>30</v>
      </c>
      <c r="D54" s="3">
        <v>1944</v>
      </c>
      <c r="E54" s="3" t="s">
        <v>29</v>
      </c>
      <c r="F54" s="3" t="str">
        <f t="shared" si="3"/>
        <v>65-69</v>
      </c>
      <c r="G54" t="s">
        <v>152</v>
      </c>
      <c r="H54" s="3">
        <v>128.04</v>
      </c>
      <c r="I54" s="3">
        <v>1</v>
      </c>
      <c r="J54" s="3">
        <v>140.46</v>
      </c>
      <c r="K54" s="3">
        <f t="shared" si="4"/>
        <v>268.5</v>
      </c>
      <c r="L54" s="3">
        <v>1</v>
      </c>
      <c r="M54" s="3">
        <v>101.21</v>
      </c>
      <c r="N54" s="3">
        <f t="shared" si="5"/>
        <v>369.71</v>
      </c>
      <c r="O54" s="3">
        <v>1</v>
      </c>
      <c r="P54" s="3">
        <v>1</v>
      </c>
    </row>
    <row r="55" spans="1:17" ht="12.75">
      <c r="A55" s="3">
        <v>54</v>
      </c>
      <c r="B55" t="s">
        <v>34</v>
      </c>
      <c r="C55" s="3">
        <v>1990</v>
      </c>
      <c r="D55" s="3">
        <v>1990</v>
      </c>
      <c r="E55" s="3" t="s">
        <v>35</v>
      </c>
      <c r="F55" s="3" t="str">
        <f t="shared" si="3"/>
        <v>16-19</v>
      </c>
      <c r="G55" t="s">
        <v>30</v>
      </c>
      <c r="H55" s="3">
        <v>100.25</v>
      </c>
      <c r="I55" s="3">
        <v>3</v>
      </c>
      <c r="J55" s="3">
        <v>147.31</v>
      </c>
      <c r="K55" s="3">
        <f t="shared" si="4"/>
        <v>247.56</v>
      </c>
      <c r="L55" s="3">
        <v>3</v>
      </c>
      <c r="M55" s="3">
        <v>124.56</v>
      </c>
      <c r="N55" s="3">
        <f t="shared" si="5"/>
        <v>372.12</v>
      </c>
      <c r="O55" s="3">
        <v>3</v>
      </c>
      <c r="P55" s="3">
        <v>3</v>
      </c>
      <c r="Q55" t="s">
        <v>31</v>
      </c>
    </row>
    <row r="56" spans="1:19" ht="12.75">
      <c r="A56" s="3">
        <v>55</v>
      </c>
      <c r="B56" t="s">
        <v>109</v>
      </c>
      <c r="C56" s="3">
        <v>124</v>
      </c>
      <c r="D56" s="3">
        <v>1964</v>
      </c>
      <c r="E56" s="3" t="s">
        <v>29</v>
      </c>
      <c r="F56" s="3" t="str">
        <f t="shared" si="3"/>
        <v>45-49</v>
      </c>
      <c r="G56" t="s">
        <v>33</v>
      </c>
      <c r="H56" s="3">
        <v>153.1</v>
      </c>
      <c r="I56" s="3">
        <v>5</v>
      </c>
      <c r="J56" s="3">
        <v>155.2</v>
      </c>
      <c r="K56" s="3">
        <f t="shared" si="4"/>
        <v>308.29999999999995</v>
      </c>
      <c r="L56" s="3">
        <v>5</v>
      </c>
      <c r="M56" s="3">
        <v>148.08</v>
      </c>
      <c r="N56" s="3">
        <f t="shared" si="5"/>
        <v>456.38</v>
      </c>
      <c r="O56" s="3">
        <v>5</v>
      </c>
      <c r="P56" s="3">
        <v>5</v>
      </c>
      <c r="R56" t="s">
        <v>73</v>
      </c>
      <c r="S56" t="s">
        <v>184</v>
      </c>
    </row>
    <row r="57" spans="1:19" ht="12.75">
      <c r="A57" s="3">
        <v>56</v>
      </c>
      <c r="B57" t="s">
        <v>110</v>
      </c>
      <c r="C57" s="3">
        <v>125</v>
      </c>
      <c r="D57" s="3">
        <v>1988</v>
      </c>
      <c r="E57" s="3" t="s">
        <v>29</v>
      </c>
      <c r="F57" s="3" t="str">
        <f t="shared" si="3"/>
        <v>20-24</v>
      </c>
      <c r="G57" t="s">
        <v>33</v>
      </c>
      <c r="H57" s="3">
        <v>153.1</v>
      </c>
      <c r="I57" s="3">
        <v>1</v>
      </c>
      <c r="J57" s="3">
        <v>155.2</v>
      </c>
      <c r="K57" s="3">
        <f t="shared" si="4"/>
        <v>308.29999999999995</v>
      </c>
      <c r="L57" s="3">
        <v>1</v>
      </c>
      <c r="M57" s="3">
        <v>148.08</v>
      </c>
      <c r="N57" s="3">
        <f t="shared" si="5"/>
        <v>456.38</v>
      </c>
      <c r="O57" s="3">
        <v>1</v>
      </c>
      <c r="P57" s="3">
        <v>1</v>
      </c>
      <c r="R57" t="s">
        <v>73</v>
      </c>
      <c r="S57" t="s">
        <v>184</v>
      </c>
    </row>
    <row r="58" spans="1:19" ht="12.75">
      <c r="A58" s="3">
        <v>57</v>
      </c>
      <c r="B58" t="s">
        <v>111</v>
      </c>
      <c r="C58" s="3">
        <v>137</v>
      </c>
      <c r="D58" s="3">
        <v>1954</v>
      </c>
      <c r="E58" s="3" t="s">
        <v>29</v>
      </c>
      <c r="F58" s="3" t="str">
        <f t="shared" si="3"/>
        <v>55-59</v>
      </c>
      <c r="G58" t="s">
        <v>36</v>
      </c>
      <c r="H58" s="3">
        <v>164.53</v>
      </c>
      <c r="I58" s="3">
        <v>5</v>
      </c>
      <c r="J58" s="3">
        <v>173.1</v>
      </c>
      <c r="K58" s="3">
        <f t="shared" si="4"/>
        <v>337.63</v>
      </c>
      <c r="L58" s="3">
        <v>5</v>
      </c>
      <c r="M58" s="3">
        <v>180.1</v>
      </c>
      <c r="N58" s="3">
        <f t="shared" si="5"/>
        <v>517.73</v>
      </c>
      <c r="O58" s="3">
        <v>5</v>
      </c>
      <c r="P58" s="3">
        <v>5</v>
      </c>
      <c r="S58" t="s">
        <v>184</v>
      </c>
    </row>
    <row r="59" spans="1:19" ht="12.75">
      <c r="A59" s="3">
        <v>58</v>
      </c>
      <c r="B59" t="s">
        <v>113</v>
      </c>
      <c r="C59" s="3">
        <v>152</v>
      </c>
      <c r="D59" s="3">
        <v>1939</v>
      </c>
      <c r="E59" s="3" t="s">
        <v>29</v>
      </c>
      <c r="F59" s="3" t="str">
        <f t="shared" si="3"/>
        <v>70- 74</v>
      </c>
      <c r="G59" t="s">
        <v>32</v>
      </c>
      <c r="H59" s="3">
        <v>164.53</v>
      </c>
      <c r="I59" s="3">
        <v>2</v>
      </c>
      <c r="J59" s="3">
        <v>173.1</v>
      </c>
      <c r="K59" s="3">
        <f t="shared" si="4"/>
        <v>337.63</v>
      </c>
      <c r="L59" s="3">
        <v>2</v>
      </c>
      <c r="M59" s="3">
        <v>180.1</v>
      </c>
      <c r="N59" s="3">
        <f t="shared" si="5"/>
        <v>517.73</v>
      </c>
      <c r="O59" s="3">
        <v>2</v>
      </c>
      <c r="P59" s="3">
        <v>2</v>
      </c>
      <c r="S59" t="s">
        <v>184</v>
      </c>
    </row>
    <row r="60" spans="2:14" ht="12.75">
      <c r="B60" t="s">
        <v>173</v>
      </c>
      <c r="C60" s="3">
        <v>58</v>
      </c>
      <c r="D60" s="3">
        <v>1962</v>
      </c>
      <c r="E60" s="3" t="s">
        <v>35</v>
      </c>
      <c r="F60" s="3" t="str">
        <f t="shared" si="3"/>
        <v>45-49</v>
      </c>
      <c r="G60" t="s">
        <v>137</v>
      </c>
      <c r="H60" s="3">
        <v>67.36</v>
      </c>
      <c r="I60" s="3">
        <v>3</v>
      </c>
      <c r="J60" s="3">
        <v>0</v>
      </c>
      <c r="K60" s="3" t="str">
        <f t="shared" si="4"/>
        <v>-</v>
      </c>
      <c r="M60" s="3">
        <v>0</v>
      </c>
      <c r="N60" s="3" t="str">
        <f t="shared" si="5"/>
        <v>-</v>
      </c>
    </row>
    <row r="61" spans="2:17" ht="12.75">
      <c r="B61" t="s">
        <v>98</v>
      </c>
      <c r="C61" s="3">
        <v>1948</v>
      </c>
      <c r="D61" s="3">
        <v>1948</v>
      </c>
      <c r="E61" s="3" t="s">
        <v>35</v>
      </c>
      <c r="F61" s="3" t="str">
        <f t="shared" si="3"/>
        <v>60-64</v>
      </c>
      <c r="G61" t="s">
        <v>30</v>
      </c>
      <c r="H61" s="3">
        <v>67.33</v>
      </c>
      <c r="I61" s="3">
        <v>4</v>
      </c>
      <c r="J61" s="3">
        <v>67.43</v>
      </c>
      <c r="K61" s="3">
        <f t="shared" si="4"/>
        <v>134.76</v>
      </c>
      <c r="L61" s="3">
        <v>4</v>
      </c>
      <c r="M61" s="3">
        <v>0</v>
      </c>
      <c r="N61" s="3" t="str">
        <f t="shared" si="5"/>
        <v>-</v>
      </c>
      <c r="Q61" t="s">
        <v>31</v>
      </c>
    </row>
    <row r="62" spans="2:17" ht="12.75">
      <c r="B62" t="s">
        <v>57</v>
      </c>
      <c r="C62" s="3">
        <v>1927</v>
      </c>
      <c r="D62" s="3">
        <v>1927</v>
      </c>
      <c r="E62" s="3" t="s">
        <v>35</v>
      </c>
      <c r="F62" s="3" t="str">
        <f t="shared" si="3"/>
        <v>75 Felett</v>
      </c>
      <c r="G62" t="s">
        <v>30</v>
      </c>
      <c r="H62" s="3">
        <v>86.26</v>
      </c>
      <c r="I62" s="3">
        <v>2</v>
      </c>
      <c r="J62" s="3">
        <v>0</v>
      </c>
      <c r="K62" s="3" t="str">
        <f t="shared" si="4"/>
        <v>-</v>
      </c>
      <c r="M62" s="3">
        <v>75.1</v>
      </c>
      <c r="N62" s="3" t="str">
        <f t="shared" si="5"/>
        <v>-</v>
      </c>
      <c r="O62" s="3">
        <v>2</v>
      </c>
      <c r="Q62" t="s">
        <v>31</v>
      </c>
    </row>
    <row r="63" spans="2:15" ht="12.75">
      <c r="B63" t="s">
        <v>167</v>
      </c>
      <c r="C63" s="3">
        <v>134</v>
      </c>
      <c r="D63" s="3">
        <v>1974</v>
      </c>
      <c r="E63" s="3" t="s">
        <v>35</v>
      </c>
      <c r="F63" s="3" t="str">
        <f t="shared" si="3"/>
        <v>35-39</v>
      </c>
      <c r="G63" t="s">
        <v>134</v>
      </c>
      <c r="H63" s="3">
        <v>186.18</v>
      </c>
      <c r="I63" s="3">
        <v>3</v>
      </c>
      <c r="J63" s="3">
        <v>0</v>
      </c>
      <c r="K63" s="3" t="str">
        <f t="shared" si="4"/>
        <v>-</v>
      </c>
      <c r="M63" s="3">
        <v>104.18</v>
      </c>
      <c r="N63" s="3" t="str">
        <f t="shared" si="5"/>
        <v>-</v>
      </c>
      <c r="O63" s="3">
        <v>3</v>
      </c>
    </row>
  </sheetData>
  <printOptions horizontalCentered="1"/>
  <pageMargins left="0" right="0.5118110236220472" top="0.3937007874015748" bottom="0.1968503937007874" header="0" footer="0.15748031496062992"/>
  <pageSetup horizontalDpi="600" verticalDpi="600" orientation="landscape" scale="70" r:id="rId1"/>
  <headerFooter alignWithMargins="0">
    <oddHeader>&amp;LHegyek Királya&amp;R2009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3" sqref="D3"/>
    </sheetView>
  </sheetViews>
  <sheetFormatPr defaultColWidth="9.140625" defaultRowHeight="12.75"/>
  <cols>
    <col min="2" max="2" width="9.8515625" style="0" bestFit="1" customWidth="1"/>
  </cols>
  <sheetData>
    <row r="1" ht="12.75">
      <c r="D1" t="s">
        <v>108</v>
      </c>
    </row>
    <row r="2" spans="1:4" ht="12.75">
      <c r="A2">
        <v>1900</v>
      </c>
      <c r="B2" t="s">
        <v>107</v>
      </c>
      <c r="D2">
        <v>2009</v>
      </c>
    </row>
    <row r="3" spans="1:2" ht="12.75">
      <c r="A3">
        <f>$D$2-74</f>
        <v>1935</v>
      </c>
      <c r="B3" t="s">
        <v>11</v>
      </c>
    </row>
    <row r="4" spans="1:2" ht="12.75">
      <c r="A4">
        <f>$D$2-69</f>
        <v>1940</v>
      </c>
      <c r="B4" t="s">
        <v>12</v>
      </c>
    </row>
    <row r="5" spans="1:2" ht="12.75">
      <c r="A5">
        <f>$D$2-64</f>
        <v>1945</v>
      </c>
      <c r="B5" t="s">
        <v>13</v>
      </c>
    </row>
    <row r="6" spans="1:2" ht="12.75">
      <c r="A6">
        <f>$D$2-59</f>
        <v>1950</v>
      </c>
      <c r="B6" t="s">
        <v>14</v>
      </c>
    </row>
    <row r="7" spans="1:2" ht="12.75">
      <c r="A7">
        <f>$D$2-54</f>
        <v>1955</v>
      </c>
      <c r="B7" t="s">
        <v>15</v>
      </c>
    </row>
    <row r="8" spans="1:2" ht="12.75">
      <c r="A8">
        <f>$D$2-49</f>
        <v>1960</v>
      </c>
      <c r="B8" t="s">
        <v>16</v>
      </c>
    </row>
    <row r="9" spans="1:2" ht="12.75">
      <c r="A9">
        <f>$D$2-44</f>
        <v>1965</v>
      </c>
      <c r="B9" t="s">
        <v>17</v>
      </c>
    </row>
    <row r="10" spans="1:2" ht="12.75">
      <c r="A10">
        <f>$D$2-39</f>
        <v>1970</v>
      </c>
      <c r="B10" t="s">
        <v>18</v>
      </c>
    </row>
    <row r="11" spans="1:2" ht="12.75">
      <c r="A11">
        <f>$D$2-34</f>
        <v>1975</v>
      </c>
      <c r="B11" t="s">
        <v>19</v>
      </c>
    </row>
    <row r="12" spans="1:2" ht="12.75">
      <c r="A12">
        <f>$D$2-29</f>
        <v>1980</v>
      </c>
      <c r="B12" t="s">
        <v>20</v>
      </c>
    </row>
    <row r="13" spans="1:2" ht="12.75">
      <c r="A13">
        <f>$D$2-24</f>
        <v>1985</v>
      </c>
      <c r="B13" t="s">
        <v>21</v>
      </c>
    </row>
    <row r="14" spans="1:2" ht="12.75">
      <c r="A14">
        <f>$D$2-19</f>
        <v>1990</v>
      </c>
      <c r="B14" t="s">
        <v>22</v>
      </c>
    </row>
    <row r="15" spans="1:2" ht="12.75">
      <c r="A15">
        <f>$D$2-15</f>
        <v>1994</v>
      </c>
      <c r="B15" t="s">
        <v>23</v>
      </c>
    </row>
    <row r="16" spans="1:2" ht="12.75">
      <c r="A16">
        <f>$D$2-1</f>
        <v>2008</v>
      </c>
      <c r="B16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Mikrotechnika</cp:lastModifiedBy>
  <cp:lastPrinted>2009-06-01T12:24:53Z</cp:lastPrinted>
  <dcterms:created xsi:type="dcterms:W3CDTF">2007-06-15T19:37:22Z</dcterms:created>
  <dcterms:modified xsi:type="dcterms:W3CDTF">2009-06-04T13:11:41Z</dcterms:modified>
  <cp:category/>
  <cp:version/>
  <cp:contentType/>
  <cp:contentStatus/>
</cp:coreProperties>
</file>